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56" windowWidth="20112" windowHeight="9180"/>
  </bookViews>
  <sheets>
    <sheet name="Recipe" sheetId="10" r:id="rId1"/>
    <sheet name="inch" sheetId="9" r:id="rId2"/>
    <sheet name="mm" sheetId="7" r:id="rId3"/>
  </sheets>
  <calcPr calcId="171027"/>
</workbook>
</file>

<file path=xl/calcChain.xml><?xml version="1.0" encoding="utf-8"?>
<calcChain xmlns="http://schemas.openxmlformats.org/spreadsheetml/2006/main">
  <c r="B6" i="10" l="1"/>
  <c r="B7" i="10" s="1"/>
  <c r="B8" i="10" s="1"/>
  <c r="B9" i="10" s="1"/>
  <c r="B10" i="10" s="1"/>
  <c r="B11" i="10" s="1"/>
  <c r="B12" i="10" s="1"/>
  <c r="B13" i="10" s="1"/>
  <c r="B14" i="10" s="1"/>
  <c r="B15" i="10" s="1"/>
  <c r="B16" i="10" s="1"/>
  <c r="B17" i="10" s="1"/>
  <c r="B18" i="10" s="1"/>
  <c r="B5" i="10"/>
  <c r="F37" i="7" l="1"/>
  <c r="G36" i="7"/>
  <c r="H37" i="9" l="1"/>
  <c r="H38" i="9" s="1"/>
  <c r="G74" i="9"/>
  <c r="F74" i="9"/>
  <c r="E74" i="9"/>
  <c r="D74" i="9"/>
  <c r="G73" i="9"/>
  <c r="F73" i="9"/>
  <c r="E73" i="9"/>
  <c r="D73" i="9"/>
  <c r="G72" i="9"/>
  <c r="F72" i="9"/>
  <c r="E72" i="9"/>
  <c r="D72" i="9"/>
  <c r="G71" i="9"/>
  <c r="F71" i="9"/>
  <c r="E71" i="9"/>
  <c r="D71" i="9"/>
  <c r="G70" i="9"/>
  <c r="F70" i="9"/>
  <c r="E70" i="9"/>
  <c r="D70" i="9"/>
  <c r="G69" i="9"/>
  <c r="F69" i="9"/>
  <c r="E69" i="9"/>
  <c r="D69" i="9"/>
  <c r="L36" i="9"/>
  <c r="K36" i="9"/>
  <c r="I36" i="9"/>
  <c r="J36" i="9" s="1"/>
  <c r="F14" i="9"/>
  <c r="F15" i="9" s="1"/>
  <c r="F16" i="9" s="1"/>
  <c r="F9" i="9"/>
  <c r="F17" i="9" s="1"/>
  <c r="F8" i="9"/>
  <c r="G37" i="7"/>
  <c r="H37" i="7" s="1"/>
  <c r="F14" i="7"/>
  <c r="F9" i="7"/>
  <c r="F17" i="7" s="1"/>
  <c r="J36" i="7"/>
  <c r="H36" i="7"/>
  <c r="I36" i="7"/>
  <c r="G74" i="7"/>
  <c r="F74" i="7"/>
  <c r="E74" i="7"/>
  <c r="D74" i="7"/>
  <c r="G73" i="7"/>
  <c r="F73" i="7"/>
  <c r="E73" i="7"/>
  <c r="D73" i="7"/>
  <c r="G72" i="7"/>
  <c r="F72" i="7"/>
  <c r="E72" i="7"/>
  <c r="D72" i="7"/>
  <c r="G71" i="7"/>
  <c r="F71" i="7"/>
  <c r="E71" i="7"/>
  <c r="D71" i="7"/>
  <c r="G70" i="7"/>
  <c r="F70" i="7"/>
  <c r="E70" i="7"/>
  <c r="D70" i="7"/>
  <c r="G69" i="7"/>
  <c r="F69" i="7"/>
  <c r="E69" i="7"/>
  <c r="D69" i="7"/>
  <c r="F8" i="7"/>
  <c r="F15" i="7" l="1"/>
  <c r="L37" i="9"/>
  <c r="K37" i="9"/>
  <c r="I37" i="9"/>
  <c r="J37" i="9" s="1"/>
  <c r="I38" i="9"/>
  <c r="J38" i="9" s="1"/>
  <c r="H39" i="9"/>
  <c r="H40" i="9" s="1"/>
  <c r="H41" i="9" s="1"/>
  <c r="L38" i="9"/>
  <c r="K38" i="9"/>
  <c r="F38" i="7"/>
  <c r="F39" i="7" s="1"/>
  <c r="J37" i="7"/>
  <c r="I37" i="7"/>
  <c r="F40" i="7" l="1"/>
  <c r="F41" i="7" s="1"/>
  <c r="F42" i="7" s="1"/>
  <c r="F43" i="7" s="1"/>
  <c r="F44" i="7" s="1"/>
  <c r="F45" i="7" s="1"/>
  <c r="I39" i="7"/>
  <c r="F16" i="7"/>
  <c r="L39" i="9"/>
  <c r="I40" i="9"/>
  <c r="J40" i="9" s="1"/>
  <c r="K39" i="9"/>
  <c r="I39" i="9"/>
  <c r="J39" i="9" s="1"/>
  <c r="H42" i="9"/>
  <c r="I41" i="9"/>
  <c r="K40" i="9"/>
  <c r="L40" i="9"/>
  <c r="G38" i="7"/>
  <c r="H38" i="7" s="1"/>
  <c r="I38" i="7"/>
  <c r="J38" i="7"/>
  <c r="H43" i="9" l="1"/>
  <c r="I42" i="9"/>
  <c r="K41" i="9"/>
  <c r="L41" i="9"/>
  <c r="J41" i="9"/>
  <c r="J39" i="7"/>
  <c r="G39" i="7"/>
  <c r="H44" i="9" l="1"/>
  <c r="I43" i="9"/>
  <c r="J42" i="9"/>
  <c r="K42" i="9"/>
  <c r="L42" i="9"/>
  <c r="H39" i="7"/>
  <c r="J40" i="7"/>
  <c r="G40" i="7"/>
  <c r="I40" i="7"/>
  <c r="H45" i="9" l="1"/>
  <c r="I44" i="9"/>
  <c r="L43" i="9"/>
  <c r="J43" i="9"/>
  <c r="K43" i="9"/>
  <c r="G41" i="7"/>
  <c r="I41" i="7"/>
  <c r="J41" i="7"/>
  <c r="H40" i="7"/>
  <c r="H46" i="9" l="1"/>
  <c r="I46" i="9" s="1"/>
  <c r="I45" i="9"/>
  <c r="K44" i="9"/>
  <c r="L44" i="9"/>
  <c r="J44" i="9"/>
  <c r="I43" i="7"/>
  <c r="J43" i="7"/>
  <c r="G43" i="7"/>
  <c r="H43" i="7" s="1"/>
  <c r="H41" i="7"/>
  <c r="G42" i="7"/>
  <c r="I42" i="7"/>
  <c r="J42" i="7"/>
  <c r="K45" i="9" l="1"/>
  <c r="L45" i="9"/>
  <c r="J45" i="9"/>
  <c r="F46" i="7"/>
  <c r="G44" i="7"/>
  <c r="H44" i="7" s="1"/>
  <c r="I44" i="7"/>
  <c r="J44" i="7"/>
  <c r="H42" i="7"/>
  <c r="J46" i="9" l="1"/>
  <c r="K46" i="9"/>
  <c r="L46" i="9"/>
  <c r="I45" i="7"/>
  <c r="G45" i="7"/>
  <c r="H45" i="7" s="1"/>
  <c r="J45" i="7"/>
  <c r="I46" i="7" l="1"/>
  <c r="G46" i="7"/>
  <c r="H46" i="7" s="1"/>
  <c r="J46" i="7"/>
</calcChain>
</file>

<file path=xl/sharedStrings.xml><?xml version="1.0" encoding="utf-8"?>
<sst xmlns="http://schemas.openxmlformats.org/spreadsheetml/2006/main" count="98" uniqueCount="50">
  <si>
    <t>a</t>
  </si>
  <si>
    <t>b</t>
  </si>
  <si>
    <t>c</t>
  </si>
  <si>
    <t>x</t>
  </si>
  <si>
    <t>inlet depth</t>
  </si>
  <si>
    <t>Z</t>
  </si>
  <si>
    <t>Y</t>
  </si>
  <si>
    <t>Top</t>
  </si>
  <si>
    <t xml:space="preserve"> </t>
  </si>
  <si>
    <t>X</t>
  </si>
  <si>
    <t>a+b</t>
  </si>
  <si>
    <t>Tilt angle</t>
  </si>
  <si>
    <t>Length of blank *</t>
  </si>
  <si>
    <t>* Total length does not include space for parting</t>
  </si>
  <si>
    <t>i</t>
  </si>
  <si>
    <t>Select tilt angle</t>
  </si>
  <si>
    <t>degrees</t>
  </si>
  <si>
    <t>Distance to 2nd axis</t>
  </si>
  <si>
    <t>Minimum outer diameter of 2nd axis</t>
  </si>
  <si>
    <t>Inputs</t>
  </si>
  <si>
    <t>Maximum inlet diameter</t>
  </si>
  <si>
    <t>Maximum depth of inlet</t>
  </si>
  <si>
    <t>Select minimum wall thickness</t>
  </si>
  <si>
    <t>Bottom</t>
  </si>
  <si>
    <t>Outer diameter</t>
  </si>
  <si>
    <t>References</t>
  </si>
  <si>
    <t>ZZ</t>
  </si>
  <si>
    <t>Minimum bottom height from low edge</t>
  </si>
  <si>
    <t>Outputs</t>
  </si>
  <si>
    <t>Examples of tilt angles</t>
  </si>
  <si>
    <t>Dimensions for Box with tilted Inlet</t>
  </si>
  <si>
    <t>Recipe for Box with tilted Inlet</t>
  </si>
  <si>
    <r>
      <t>Select tilt angle, 15-20 degrees works well.  The inlet depth will be the difference between the TOP and BASE height (</t>
    </r>
    <r>
      <rPr>
        <sz val="11"/>
        <color rgb="FFFF0000"/>
        <rFont val="Calibri"/>
        <family val="2"/>
        <scheme val="minor"/>
      </rPr>
      <t>a and b</t>
    </r>
    <r>
      <rPr>
        <sz val="11"/>
        <color theme="1"/>
        <rFont val="Calibri"/>
        <family val="2"/>
        <scheme val="minor"/>
      </rPr>
      <t xml:space="preserve">). You need to add the depth of the tenon and the witdth of your parting tool to the top height. </t>
    </r>
  </si>
  <si>
    <r>
      <t xml:space="preserve">Mark the center of the blank into the endgrain. Mark the off-center </t>
    </r>
    <r>
      <rPr>
        <sz val="11"/>
        <color rgb="FFFF0000"/>
        <rFont val="Calibri"/>
        <family val="2"/>
        <scheme val="minor"/>
      </rPr>
      <t>X</t>
    </r>
    <r>
      <rPr>
        <sz val="11"/>
        <color theme="1"/>
        <rFont val="Calibri"/>
        <family val="2"/>
        <scheme val="minor"/>
      </rPr>
      <t xml:space="preserve"> into the direction of the 2nd axis on opposite sides.</t>
    </r>
  </si>
  <si>
    <r>
      <t xml:space="preserve">Chuck the TOP. Clean the cut. Mark a circle at </t>
    </r>
    <r>
      <rPr>
        <sz val="11"/>
        <color rgb="FFFF0000"/>
        <rFont val="Calibri"/>
        <family val="2"/>
        <scheme val="minor"/>
      </rPr>
      <t>a</t>
    </r>
    <r>
      <rPr>
        <sz val="11"/>
        <color theme="1"/>
        <rFont val="Calibri"/>
        <family val="2"/>
        <scheme val="minor"/>
      </rPr>
      <t>. Turn a tenon that fit fairly tight into the BASE. Sand and finish the inside of the TOP.</t>
    </r>
  </si>
  <si>
    <r>
      <t xml:space="preserve">Turn the blank aiming for a lathe axis parallel along the tilted opening of the BOX.  Leave a final diameter of </t>
    </r>
    <r>
      <rPr>
        <sz val="11"/>
        <color rgb="FFFF0000"/>
        <rFont val="Calibri"/>
        <family val="2"/>
        <scheme val="minor"/>
      </rPr>
      <t xml:space="preserve">Z </t>
    </r>
    <r>
      <rPr>
        <sz val="11"/>
        <color theme="1"/>
        <rFont val="Calibri"/>
        <family val="2"/>
        <scheme val="minor"/>
      </rPr>
      <t xml:space="preserve">at the most right side of the tilted opening.   </t>
    </r>
  </si>
  <si>
    <t>Shape the TOP such that the box opening has an nice symmetrical diameter. You need to start the final cuts just left of the most right side of the tilted opening. You need to open the box and check for this.</t>
  </si>
  <si>
    <t>© 2016 Kai Muenzer</t>
  </si>
  <si>
    <r>
      <t xml:space="preserve">Get </t>
    </r>
    <r>
      <rPr>
        <sz val="11"/>
        <color rgb="FFFF0000"/>
        <rFont val="Calibri"/>
        <family val="2"/>
        <scheme val="minor"/>
      </rPr>
      <t xml:space="preserve">X,Y,Z, ZZ </t>
    </r>
    <r>
      <rPr>
        <sz val="11"/>
        <color theme="1"/>
        <rFont val="Calibri"/>
        <family val="2"/>
        <scheme val="minor"/>
      </rPr>
      <t>and</t>
    </r>
    <r>
      <rPr>
        <sz val="11"/>
        <color rgb="FFFF0000"/>
        <rFont val="Calibri"/>
        <family val="2"/>
        <scheme val="minor"/>
      </rPr>
      <t xml:space="preserve"> I</t>
    </r>
    <r>
      <rPr>
        <sz val="11"/>
        <color theme="1"/>
        <rFont val="Calibri"/>
        <family val="2"/>
        <scheme val="minor"/>
      </rPr>
      <t xml:space="preserve"> with the spreadsheet with the </t>
    </r>
    <r>
      <rPr>
        <sz val="11"/>
        <color rgb="FFFF0000"/>
        <rFont val="Calibri"/>
        <family val="2"/>
        <scheme val="minor"/>
      </rPr>
      <t>a,b,c</t>
    </r>
    <r>
      <rPr>
        <sz val="11"/>
        <color theme="1"/>
        <rFont val="Calibri"/>
        <family val="2"/>
        <scheme val="minor"/>
      </rPr>
      <t xml:space="preserve"> of your  blank.</t>
    </r>
  </si>
  <si>
    <t>Select fairly dry  blank with the grain running along the long axis. The diameter about 30%-50% wider than for a standard box size.</t>
  </si>
  <si>
    <r>
      <t xml:space="preserve">Assumption: Standard box turning is already known. </t>
    </r>
    <r>
      <rPr>
        <sz val="11"/>
        <color rgb="FFFF0000"/>
        <rFont val="Calibri"/>
        <family val="2"/>
        <scheme val="minor"/>
      </rPr>
      <t>Red</t>
    </r>
    <r>
      <rPr>
        <sz val="11"/>
        <color theme="1"/>
        <rFont val="Calibri"/>
        <family val="2"/>
        <scheme val="minor"/>
      </rPr>
      <t xml:space="preserve"> letters refer to the notation in the spreadsheet.</t>
    </r>
  </si>
  <si>
    <r>
      <t xml:space="preserve">Mount the blank as with spindle turning along the centers of the long side. Rough the blank. You need at least a </t>
    </r>
    <r>
      <rPr>
        <sz val="11"/>
        <color rgb="FFFF0000"/>
        <rFont val="Calibri"/>
        <family val="2"/>
        <scheme val="minor"/>
      </rPr>
      <t>C</t>
    </r>
    <r>
      <rPr>
        <sz val="11"/>
        <color theme="1"/>
        <rFont val="Calibri"/>
        <family val="2"/>
        <scheme val="minor"/>
      </rPr>
      <t xml:space="preserve"> size diameter.  </t>
    </r>
  </si>
  <si>
    <t xml:space="preserve">Turn tenons sized for your chuck at both ends. The tenons must not interfere with the marks of the 2nd axis. </t>
  </si>
  <si>
    <r>
      <t xml:space="preserve">Mark a circle at </t>
    </r>
    <r>
      <rPr>
        <sz val="11"/>
        <color rgb="FFFF0000"/>
        <rFont val="Calibri"/>
        <family val="2"/>
        <scheme val="minor"/>
      </rPr>
      <t>b</t>
    </r>
    <r>
      <rPr>
        <sz val="11"/>
        <color theme="1"/>
        <rFont val="Calibri"/>
        <family val="2"/>
        <scheme val="minor"/>
      </rPr>
      <t xml:space="preserve"> and mark a line across for later alignmant. Part the blank at </t>
    </r>
    <r>
      <rPr>
        <sz val="11"/>
        <color rgb="FFFF0000"/>
        <rFont val="Calibri"/>
        <family val="2"/>
        <scheme val="minor"/>
      </rPr>
      <t>b.</t>
    </r>
  </si>
  <si>
    <r>
      <t xml:space="preserve">Chuck the BASE. Clean the cut. Option to glue a decorative slab at this time. Mark inlet diameter </t>
    </r>
    <r>
      <rPr>
        <sz val="11"/>
        <color rgb="FFFF0000"/>
        <rFont val="Calibri"/>
        <family val="2"/>
        <scheme val="minor"/>
      </rPr>
      <t xml:space="preserve">Y </t>
    </r>
    <r>
      <rPr>
        <sz val="11"/>
        <rFont val="Calibri"/>
        <family val="2"/>
        <scheme val="minor"/>
      </rPr>
      <t>and core inlet to a depth of</t>
    </r>
    <r>
      <rPr>
        <sz val="11"/>
        <color rgb="FFFF0000"/>
        <rFont val="Calibri"/>
        <family val="2"/>
        <scheme val="minor"/>
      </rPr>
      <t xml:space="preserve"> i</t>
    </r>
    <r>
      <rPr>
        <sz val="11"/>
        <rFont val="Calibri"/>
        <family val="2"/>
        <scheme val="minor"/>
      </rPr>
      <t>. Sand and finish the inlet.</t>
    </r>
  </si>
  <si>
    <r>
      <t xml:space="preserve">Fit TOP and BASE at earlier the established mark. Fit the blank on the 2nd axis </t>
    </r>
    <r>
      <rPr>
        <sz val="11"/>
        <color rgb="FFFF0000"/>
        <rFont val="Calibri"/>
        <family val="2"/>
        <scheme val="minor"/>
      </rPr>
      <t>X</t>
    </r>
    <r>
      <rPr>
        <sz val="11"/>
        <color theme="1"/>
        <rFont val="Calibri"/>
        <family val="2"/>
        <scheme val="minor"/>
      </rPr>
      <t xml:space="preserve"> between centers with the TOP at the lathe's drive side. A small diameter steb center works well for the drive side.</t>
    </r>
  </si>
  <si>
    <r>
      <t xml:space="preserve">The bottom of the BASE is established by </t>
    </r>
    <r>
      <rPr>
        <sz val="11"/>
        <color rgb="FFFF0000"/>
        <rFont val="Calibri"/>
        <family val="2"/>
        <scheme val="minor"/>
      </rPr>
      <t>ZZ</t>
    </r>
    <r>
      <rPr>
        <sz val="11"/>
        <color theme="1"/>
        <rFont val="Calibri"/>
        <family val="2"/>
        <scheme val="minor"/>
      </rPr>
      <t xml:space="preserve"> which is measured from the most right side of th tilted opening. Turn a tenon sized for your chuck right of the bottom such that you still have room to part the BASE later.</t>
    </r>
  </si>
  <si>
    <r>
      <t xml:space="preserve">Chuck the BOX at the BASE side with the TOP still in place and finalise the TOP. Sand and finish. Part the BOX at </t>
    </r>
    <r>
      <rPr>
        <sz val="11"/>
        <color rgb="FFFF0000"/>
        <rFont val="Calibri"/>
        <family val="2"/>
        <scheme val="minor"/>
      </rPr>
      <t>ZZ</t>
    </r>
    <r>
      <rPr>
        <sz val="11"/>
        <color theme="1"/>
        <rFont val="Calibri"/>
        <family val="2"/>
        <scheme val="minor"/>
      </rPr>
      <t>. Sand and finsh the base and sign!</t>
    </r>
  </si>
  <si>
    <t>Option for a knob at the TOP along the axis of the inlet. Build a jam chuck that fit the opening of the TOP. Once you fit the TOP on this chuck you find the axis of the inlet. You may just drill a small hole to fit a sepatatly turned knob later.</t>
  </si>
  <si>
    <t>Enjoy. See examples in: http://www.kaimuenzer.com/boxes-and-jewelry-cabinets/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</si>
</sst>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16"/>
  </numFmts>
  <fonts count="20" x14ac:knownFonts="1">
    <font>
      <sz val="11"/>
      <color theme="1"/>
      <name val="Calibri"/>
      <family val="2"/>
      <scheme val="minor"/>
    </font>
    <font>
      <sz val="11"/>
      <color rgb="FF3F3F76"/>
      <name val="Calibri"/>
      <family val="2"/>
      <scheme val="minor"/>
    </font>
    <font>
      <b/>
      <sz val="11"/>
      <color rgb="FFFA7D00"/>
      <name val="Calibri"/>
      <family val="2"/>
      <scheme val="minor"/>
    </font>
    <font>
      <i/>
      <sz val="11"/>
      <color rgb="FF7F7F7F"/>
      <name val="Calibri"/>
      <family val="2"/>
      <scheme val="minor"/>
    </font>
    <font>
      <b/>
      <sz val="24"/>
      <color theme="1"/>
      <name val="Calibri"/>
      <family val="2"/>
      <scheme val="minor"/>
    </font>
    <font>
      <b/>
      <sz val="11"/>
      <color theme="1"/>
      <name val="Calibri"/>
      <family val="2"/>
      <scheme val="minor"/>
    </font>
    <font>
      <b/>
      <sz val="11"/>
      <color rgb="FF00B050"/>
      <name val="Calibri"/>
      <family val="2"/>
      <scheme val="minor"/>
    </font>
    <font>
      <b/>
      <sz val="11"/>
      <color rgb="FF3F3F76"/>
      <name val="Calibri"/>
      <family val="2"/>
      <scheme val="minor"/>
    </font>
    <font>
      <b/>
      <sz val="11"/>
      <color theme="3"/>
      <name val="Calibri"/>
      <family val="2"/>
      <scheme val="minor"/>
    </font>
    <font>
      <b/>
      <sz val="11"/>
      <color rgb="FFC00000"/>
      <name val="Calibri"/>
      <family val="2"/>
      <scheme val="minor"/>
    </font>
    <font>
      <sz val="11"/>
      <color rgb="FF006100"/>
      <name val="Calibri"/>
      <family val="2"/>
      <scheme val="minor"/>
    </font>
    <font>
      <sz val="11"/>
      <name val="Calibri"/>
      <family val="2"/>
      <scheme val="minor"/>
    </font>
    <font>
      <b/>
      <sz val="12"/>
      <color theme="1"/>
      <name val="Calibri"/>
      <family val="2"/>
      <scheme val="minor"/>
    </font>
    <font>
      <b/>
      <sz val="14"/>
      <color theme="1"/>
      <name val="Calibri"/>
      <family val="2"/>
      <scheme val="minor"/>
    </font>
    <font>
      <b/>
      <sz val="14"/>
      <color theme="3"/>
      <name val="Calibri"/>
      <family val="2"/>
      <scheme val="minor"/>
    </font>
    <font>
      <b/>
      <sz val="14"/>
      <color rgb="FFC00000"/>
      <name val="Calibri"/>
      <family val="2"/>
      <scheme val="minor"/>
    </font>
    <font>
      <b/>
      <sz val="14"/>
      <color rgb="FF00B050"/>
      <name val="Calibri"/>
      <family val="2"/>
      <scheme val="minor"/>
    </font>
    <font>
      <b/>
      <sz val="11"/>
      <name val="Calibri"/>
      <family val="2"/>
      <scheme val="minor"/>
    </font>
    <font>
      <b/>
      <sz val="18"/>
      <color theme="1"/>
      <name val="Calibri"/>
      <family val="2"/>
      <scheme val="minor"/>
    </font>
    <font>
      <sz val="11"/>
      <color rgb="FFFF0000"/>
      <name val="Calibri"/>
      <family val="2"/>
      <scheme val="min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8" tint="0.79998168889431442"/>
        <bgColor indexed="64"/>
      </patternFill>
    </fill>
    <fill>
      <patternFill patternType="solid">
        <fgColor rgb="FFC6EFCE"/>
      </patternFill>
    </fill>
    <fill>
      <patternFill patternType="solid">
        <fgColor theme="4" tint="0.79998168889431442"/>
        <bgColor indexed="64"/>
      </patternFill>
    </fill>
    <fill>
      <patternFill patternType="solid">
        <fgColor theme="3" tint="0.59999389629810485"/>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2" borderId="1" applyNumberFormat="0" applyAlignment="0" applyProtection="0"/>
    <xf numFmtId="0" fontId="2" fillId="3" borderId="1" applyNumberFormat="0" applyAlignment="0" applyProtection="0"/>
    <xf numFmtId="0" fontId="3" fillId="0" borderId="0" applyNumberFormat="0" applyFill="0" applyBorder="0" applyAlignment="0" applyProtection="0"/>
    <xf numFmtId="0" fontId="10" fillId="6" borderId="0" applyNumberFormat="0" applyBorder="0" applyAlignment="0" applyProtection="0"/>
  </cellStyleXfs>
  <cellXfs count="61">
    <xf numFmtId="0" fontId="0" fillId="0" borderId="0" xfId="0"/>
    <xf numFmtId="164" fontId="0" fillId="0" borderId="0" xfId="0" applyNumberFormat="1"/>
    <xf numFmtId="164" fontId="3" fillId="0" borderId="0" xfId="3" applyNumberFormat="1"/>
    <xf numFmtId="164" fontId="4" fillId="0" borderId="0" xfId="0" applyNumberFormat="1" applyFont="1"/>
    <xf numFmtId="164" fontId="5" fillId="0" borderId="2" xfId="0" applyNumberFormat="1" applyFont="1" applyBorder="1"/>
    <xf numFmtId="164" fontId="6" fillId="0" borderId="2" xfId="0" applyNumberFormat="1" applyFont="1" applyBorder="1" applyAlignment="1">
      <alignment wrapText="1"/>
    </xf>
    <xf numFmtId="2" fontId="0" fillId="0" borderId="0" xfId="0" applyNumberFormat="1"/>
    <xf numFmtId="1" fontId="0" fillId="0" borderId="0" xfId="0" applyNumberFormat="1"/>
    <xf numFmtId="164" fontId="8" fillId="0" borderId="2" xfId="0" applyNumberFormat="1" applyFont="1" applyBorder="1"/>
    <xf numFmtId="164" fontId="9" fillId="0" borderId="2" xfId="0" applyNumberFormat="1" applyFont="1" applyBorder="1"/>
    <xf numFmtId="164" fontId="8" fillId="5" borderId="2" xfId="0" applyNumberFormat="1" applyFont="1" applyFill="1" applyBorder="1"/>
    <xf numFmtId="164" fontId="9" fillId="5" borderId="2" xfId="2" applyNumberFormat="1" applyFont="1" applyFill="1" applyBorder="1"/>
    <xf numFmtId="164" fontId="6" fillId="5" borderId="2" xfId="0" applyNumberFormat="1" applyFont="1" applyFill="1" applyBorder="1"/>
    <xf numFmtId="164" fontId="2" fillId="5" borderId="2" xfId="2" applyNumberFormat="1" applyFont="1" applyFill="1" applyBorder="1"/>
    <xf numFmtId="164" fontId="11" fillId="0" borderId="0" xfId="0" applyNumberFormat="1" applyFont="1" applyBorder="1" applyAlignment="1">
      <alignment wrapText="1"/>
    </xf>
    <xf numFmtId="164" fontId="13" fillId="0" borderId="0" xfId="0" applyNumberFormat="1" applyFont="1"/>
    <xf numFmtId="164" fontId="0" fillId="0" borderId="0" xfId="0" applyNumberFormat="1" applyFont="1"/>
    <xf numFmtId="1" fontId="7" fillId="4" borderId="2" xfId="1" applyNumberFormat="1" applyFont="1" applyFill="1" applyBorder="1"/>
    <xf numFmtId="1" fontId="17" fillId="7" borderId="2" xfId="4" applyNumberFormat="1" applyFont="1" applyFill="1" applyBorder="1"/>
    <xf numFmtId="1" fontId="6" fillId="7" borderId="2" xfId="0" applyNumberFormat="1" applyFont="1" applyFill="1" applyBorder="1" applyAlignment="1">
      <alignment wrapText="1"/>
    </xf>
    <xf numFmtId="1" fontId="5" fillId="7" borderId="2" xfId="0" applyNumberFormat="1" applyFont="1" applyFill="1" applyBorder="1"/>
    <xf numFmtId="1" fontId="8" fillId="7" borderId="2" xfId="0" applyNumberFormat="1" applyFont="1" applyFill="1" applyBorder="1"/>
    <xf numFmtId="1" fontId="9" fillId="7" borderId="2" xfId="2" applyNumberFormat="1" applyFont="1" applyFill="1" applyBorder="1"/>
    <xf numFmtId="164" fontId="16" fillId="0" borderId="0" xfId="0" applyNumberFormat="1" applyFont="1" applyBorder="1" applyAlignment="1">
      <alignment wrapText="1"/>
    </xf>
    <xf numFmtId="164" fontId="0" fillId="0" borderId="0" xfId="0" applyNumberFormat="1" applyBorder="1"/>
    <xf numFmtId="164" fontId="13" fillId="0" borderId="0" xfId="0" applyNumberFormat="1" applyFont="1" applyBorder="1"/>
    <xf numFmtId="164" fontId="14" fillId="0" borderId="0" xfId="0" applyNumberFormat="1" applyFont="1" applyBorder="1"/>
    <xf numFmtId="164" fontId="15" fillId="0" borderId="0" xfId="0" applyNumberFormat="1" applyFont="1" applyBorder="1"/>
    <xf numFmtId="1" fontId="0" fillId="0" borderId="0" xfId="0" applyNumberFormat="1" applyBorder="1"/>
    <xf numFmtId="164" fontId="12" fillId="0" borderId="0" xfId="0" applyNumberFormat="1" applyFont="1" applyBorder="1"/>
    <xf numFmtId="164" fontId="18" fillId="0" borderId="0" xfId="0" applyNumberFormat="1" applyFont="1"/>
    <xf numFmtId="165" fontId="4" fillId="0" borderId="0" xfId="0" applyNumberFormat="1" applyFont="1"/>
    <xf numFmtId="165" fontId="0" fillId="0" borderId="0" xfId="0" applyNumberFormat="1"/>
    <xf numFmtId="165" fontId="13" fillId="0" borderId="0" xfId="0" applyNumberFormat="1" applyFont="1"/>
    <xf numFmtId="165" fontId="7" fillId="4" borderId="2" xfId="1" applyNumberFormat="1" applyFont="1" applyFill="1" applyBorder="1"/>
    <xf numFmtId="165" fontId="0" fillId="0" borderId="0" xfId="0" applyNumberFormat="1" applyFont="1"/>
    <xf numFmtId="165" fontId="12" fillId="0" borderId="0" xfId="0" applyNumberFormat="1" applyFont="1" applyBorder="1"/>
    <xf numFmtId="165" fontId="17" fillId="7" borderId="2" xfId="4" applyNumberFormat="1" applyFont="1" applyFill="1" applyBorder="1"/>
    <xf numFmtId="165" fontId="11" fillId="0" borderId="0" xfId="0" applyNumberFormat="1" applyFont="1" applyBorder="1" applyAlignment="1">
      <alignment wrapText="1"/>
    </xf>
    <xf numFmtId="165" fontId="16" fillId="0" borderId="0" xfId="0" applyNumberFormat="1" applyFont="1" applyBorder="1" applyAlignment="1">
      <alignment wrapText="1"/>
    </xf>
    <xf numFmtId="165" fontId="6" fillId="7" borderId="2" xfId="0" applyNumberFormat="1" applyFont="1" applyFill="1" applyBorder="1" applyAlignment="1">
      <alignment wrapText="1"/>
    </xf>
    <xf numFmtId="165" fontId="0" fillId="0" borderId="0" xfId="0" applyNumberFormat="1" applyBorder="1"/>
    <xf numFmtId="165" fontId="13" fillId="0" borderId="0" xfId="0" applyNumberFormat="1" applyFont="1" applyBorder="1"/>
    <xf numFmtId="165" fontId="5" fillId="7" borderId="2" xfId="0" applyNumberFormat="1" applyFont="1" applyFill="1" applyBorder="1"/>
    <xf numFmtId="165" fontId="14" fillId="0" borderId="0" xfId="0" applyNumberFormat="1" applyFont="1" applyBorder="1"/>
    <xf numFmtId="165" fontId="8" fillId="7" borderId="2" xfId="0" applyNumberFormat="1" applyFont="1" applyFill="1" applyBorder="1"/>
    <xf numFmtId="165" fontId="15" fillId="0" borderId="0" xfId="0" applyNumberFormat="1" applyFont="1" applyBorder="1"/>
    <xf numFmtId="165" fontId="9" fillId="7" borderId="2" xfId="2" applyNumberFormat="1" applyFont="1" applyFill="1" applyBorder="1"/>
    <xf numFmtId="165" fontId="18" fillId="0" borderId="0" xfId="0" applyNumberFormat="1" applyFont="1"/>
    <xf numFmtId="165" fontId="5" fillId="0" borderId="2" xfId="0" applyNumberFormat="1" applyFont="1" applyBorder="1"/>
    <xf numFmtId="165" fontId="8" fillId="0" borderId="2" xfId="0" applyNumberFormat="1" applyFont="1" applyBorder="1"/>
    <xf numFmtId="165" fontId="9" fillId="0" borderId="2" xfId="0" applyNumberFormat="1" applyFont="1" applyBorder="1"/>
    <xf numFmtId="165" fontId="6" fillId="0" borderId="2" xfId="0" applyNumberFormat="1" applyFont="1" applyBorder="1" applyAlignment="1">
      <alignment wrapText="1"/>
    </xf>
    <xf numFmtId="165" fontId="8" fillId="5" borderId="2" xfId="0" applyNumberFormat="1" applyFont="1" applyFill="1" applyBorder="1"/>
    <xf numFmtId="165" fontId="9" fillId="5" borderId="2" xfId="2" applyNumberFormat="1" applyFont="1" applyFill="1" applyBorder="1"/>
    <xf numFmtId="165" fontId="6" fillId="5" borderId="2" xfId="0" applyNumberFormat="1" applyFont="1" applyFill="1" applyBorder="1"/>
    <xf numFmtId="165" fontId="2" fillId="5" borderId="2" xfId="2" applyNumberFormat="1" applyFont="1" applyFill="1" applyBorder="1"/>
    <xf numFmtId="164" fontId="15" fillId="0" borderId="0" xfId="0" applyNumberFormat="1" applyFont="1"/>
    <xf numFmtId="165" fontId="15" fillId="0" borderId="0" xfId="0" applyNumberFormat="1" applyFont="1"/>
    <xf numFmtId="165" fontId="0" fillId="8" borderId="0" xfId="0" applyNumberFormat="1" applyFill="1"/>
    <xf numFmtId="165" fontId="12" fillId="0" borderId="0" xfId="0" applyNumberFormat="1" applyFont="1"/>
  </cellXfs>
  <cellStyles count="5">
    <cellStyle name="Calculation" xfId="2" builtinId="22"/>
    <cellStyle name="Explanatory Text" xfId="3" builtinId="53"/>
    <cellStyle name="Good" xfId="4" builtinId="26"/>
    <cellStyle name="Input" xfId="1" builtinId="2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inch!$D$68</c:f>
              <c:strCache>
                <c:ptCount val="1"/>
                <c:pt idx="0">
                  <c:v>10      </c:v>
                </c:pt>
              </c:strCache>
            </c:strRef>
          </c:tx>
          <c:marker>
            <c:symbol val="none"/>
          </c:marker>
          <c:xVal>
            <c:numRef>
              <c:f>inch!$C$69:$C$74</c:f>
              <c:numCache>
                <c:formatCode>#\ ??/16</c:formatCode>
                <c:ptCount val="6"/>
                <c:pt idx="0">
                  <c:v>1</c:v>
                </c:pt>
                <c:pt idx="1">
                  <c:v>2</c:v>
                </c:pt>
                <c:pt idx="2">
                  <c:v>3</c:v>
                </c:pt>
                <c:pt idx="3">
                  <c:v>4</c:v>
                </c:pt>
                <c:pt idx="4">
                  <c:v>5</c:v>
                </c:pt>
                <c:pt idx="5">
                  <c:v>6</c:v>
                </c:pt>
              </c:numCache>
            </c:numRef>
          </c:xVal>
          <c:yVal>
            <c:numRef>
              <c:f>inch!$D$69:$D$74</c:f>
              <c:numCache>
                <c:formatCode>#\ ??/16</c:formatCode>
                <c:ptCount val="6"/>
                <c:pt idx="0">
                  <c:v>0.17364817766693033</c:v>
                </c:pt>
                <c:pt idx="1">
                  <c:v>0.34729635533386066</c:v>
                </c:pt>
                <c:pt idx="2">
                  <c:v>0.52094453300079102</c:v>
                </c:pt>
                <c:pt idx="3">
                  <c:v>0.69459271066772132</c:v>
                </c:pt>
                <c:pt idx="4">
                  <c:v>0.86824088833465163</c:v>
                </c:pt>
                <c:pt idx="5">
                  <c:v>1.041889066001582</c:v>
                </c:pt>
              </c:numCache>
            </c:numRef>
          </c:yVal>
          <c:smooth val="1"/>
          <c:extLst>
            <c:ext xmlns:c16="http://schemas.microsoft.com/office/drawing/2014/chart" uri="{C3380CC4-5D6E-409C-BE32-E72D297353CC}">
              <c16:uniqueId val="{00000000-F307-4DA4-9008-8722437153A5}"/>
            </c:ext>
          </c:extLst>
        </c:ser>
        <c:ser>
          <c:idx val="1"/>
          <c:order val="1"/>
          <c:tx>
            <c:strRef>
              <c:f>inch!$E$68</c:f>
              <c:strCache>
                <c:ptCount val="1"/>
                <c:pt idx="0">
                  <c:v>20      </c:v>
                </c:pt>
              </c:strCache>
            </c:strRef>
          </c:tx>
          <c:marker>
            <c:symbol val="none"/>
          </c:marker>
          <c:xVal>
            <c:numRef>
              <c:f>inch!$C$69:$C$74</c:f>
              <c:numCache>
                <c:formatCode>#\ ??/16</c:formatCode>
                <c:ptCount val="6"/>
                <c:pt idx="0">
                  <c:v>1</c:v>
                </c:pt>
                <c:pt idx="1">
                  <c:v>2</c:v>
                </c:pt>
                <c:pt idx="2">
                  <c:v>3</c:v>
                </c:pt>
                <c:pt idx="3">
                  <c:v>4</c:v>
                </c:pt>
                <c:pt idx="4">
                  <c:v>5</c:v>
                </c:pt>
                <c:pt idx="5">
                  <c:v>6</c:v>
                </c:pt>
              </c:numCache>
            </c:numRef>
          </c:xVal>
          <c:yVal>
            <c:numRef>
              <c:f>inch!$E$69:$E$74</c:f>
              <c:numCache>
                <c:formatCode>#\ ??/16</c:formatCode>
                <c:ptCount val="6"/>
                <c:pt idx="0">
                  <c:v>0.34202014332566871</c:v>
                </c:pt>
                <c:pt idx="1">
                  <c:v>0.68404028665133743</c:v>
                </c:pt>
                <c:pt idx="2">
                  <c:v>1.0260604299770062</c:v>
                </c:pt>
                <c:pt idx="3">
                  <c:v>1.3680805733026749</c:v>
                </c:pt>
                <c:pt idx="4">
                  <c:v>1.7101007166283435</c:v>
                </c:pt>
                <c:pt idx="5">
                  <c:v>2.0521208599540124</c:v>
                </c:pt>
              </c:numCache>
            </c:numRef>
          </c:yVal>
          <c:smooth val="1"/>
          <c:extLst>
            <c:ext xmlns:c16="http://schemas.microsoft.com/office/drawing/2014/chart" uri="{C3380CC4-5D6E-409C-BE32-E72D297353CC}">
              <c16:uniqueId val="{00000001-F307-4DA4-9008-8722437153A5}"/>
            </c:ext>
          </c:extLst>
        </c:ser>
        <c:ser>
          <c:idx val="2"/>
          <c:order val="2"/>
          <c:tx>
            <c:strRef>
              <c:f>inch!$F$68</c:f>
              <c:strCache>
                <c:ptCount val="1"/>
                <c:pt idx="0">
                  <c:v>30      </c:v>
                </c:pt>
              </c:strCache>
            </c:strRef>
          </c:tx>
          <c:marker>
            <c:symbol val="none"/>
          </c:marker>
          <c:xVal>
            <c:numRef>
              <c:f>inch!$C$69:$C$74</c:f>
              <c:numCache>
                <c:formatCode>#\ ??/16</c:formatCode>
                <c:ptCount val="6"/>
                <c:pt idx="0">
                  <c:v>1</c:v>
                </c:pt>
                <c:pt idx="1">
                  <c:v>2</c:v>
                </c:pt>
                <c:pt idx="2">
                  <c:v>3</c:v>
                </c:pt>
                <c:pt idx="3">
                  <c:v>4</c:v>
                </c:pt>
                <c:pt idx="4">
                  <c:v>5</c:v>
                </c:pt>
                <c:pt idx="5">
                  <c:v>6</c:v>
                </c:pt>
              </c:numCache>
            </c:numRef>
          </c:xVal>
          <c:yVal>
            <c:numRef>
              <c:f>inch!$F$69:$F$74</c:f>
              <c:numCache>
                <c:formatCode>#\ ??/16</c:formatCode>
                <c:ptCount val="6"/>
                <c:pt idx="0">
                  <c:v>0.49999999999999994</c:v>
                </c:pt>
                <c:pt idx="1">
                  <c:v>0.99999999999999989</c:v>
                </c:pt>
                <c:pt idx="2">
                  <c:v>1.4999999999999998</c:v>
                </c:pt>
                <c:pt idx="3">
                  <c:v>1.9999999999999998</c:v>
                </c:pt>
                <c:pt idx="4">
                  <c:v>2.4999999999999996</c:v>
                </c:pt>
                <c:pt idx="5">
                  <c:v>2.9999999999999996</c:v>
                </c:pt>
              </c:numCache>
            </c:numRef>
          </c:yVal>
          <c:smooth val="1"/>
          <c:extLst>
            <c:ext xmlns:c16="http://schemas.microsoft.com/office/drawing/2014/chart" uri="{C3380CC4-5D6E-409C-BE32-E72D297353CC}">
              <c16:uniqueId val="{00000002-F307-4DA4-9008-8722437153A5}"/>
            </c:ext>
          </c:extLst>
        </c:ser>
        <c:ser>
          <c:idx val="3"/>
          <c:order val="3"/>
          <c:tx>
            <c:strRef>
              <c:f>inch!$G$68</c:f>
              <c:strCache>
                <c:ptCount val="1"/>
                <c:pt idx="0">
                  <c:v>40      </c:v>
                </c:pt>
              </c:strCache>
            </c:strRef>
          </c:tx>
          <c:marker>
            <c:symbol val="none"/>
          </c:marker>
          <c:xVal>
            <c:numRef>
              <c:f>inch!$C$69:$C$74</c:f>
              <c:numCache>
                <c:formatCode>#\ ??/16</c:formatCode>
                <c:ptCount val="6"/>
                <c:pt idx="0">
                  <c:v>1</c:v>
                </c:pt>
                <c:pt idx="1">
                  <c:v>2</c:v>
                </c:pt>
                <c:pt idx="2">
                  <c:v>3</c:v>
                </c:pt>
                <c:pt idx="3">
                  <c:v>4</c:v>
                </c:pt>
                <c:pt idx="4">
                  <c:v>5</c:v>
                </c:pt>
                <c:pt idx="5">
                  <c:v>6</c:v>
                </c:pt>
              </c:numCache>
            </c:numRef>
          </c:xVal>
          <c:yVal>
            <c:numRef>
              <c:f>inch!$G$69:$G$74</c:f>
              <c:numCache>
                <c:formatCode>#\ ??/16</c:formatCode>
                <c:ptCount val="6"/>
                <c:pt idx="0">
                  <c:v>0.64278760968653925</c:v>
                </c:pt>
                <c:pt idx="1">
                  <c:v>1.2855752193730785</c:v>
                </c:pt>
                <c:pt idx="2">
                  <c:v>1.9283628290596178</c:v>
                </c:pt>
                <c:pt idx="3">
                  <c:v>2.571150438746157</c:v>
                </c:pt>
                <c:pt idx="4">
                  <c:v>3.2139380484326963</c:v>
                </c:pt>
                <c:pt idx="5">
                  <c:v>3.8567256581192355</c:v>
                </c:pt>
              </c:numCache>
            </c:numRef>
          </c:yVal>
          <c:smooth val="1"/>
          <c:extLst>
            <c:ext xmlns:c16="http://schemas.microsoft.com/office/drawing/2014/chart" uri="{C3380CC4-5D6E-409C-BE32-E72D297353CC}">
              <c16:uniqueId val="{00000003-F307-4DA4-9008-8722437153A5}"/>
            </c:ext>
          </c:extLst>
        </c:ser>
        <c:dLbls>
          <c:showLegendKey val="0"/>
          <c:showVal val="0"/>
          <c:showCatName val="0"/>
          <c:showSerName val="0"/>
          <c:showPercent val="0"/>
          <c:showBubbleSize val="0"/>
        </c:dLbls>
        <c:axId val="143795328"/>
        <c:axId val="143796864"/>
      </c:scatterChart>
      <c:valAx>
        <c:axId val="143795328"/>
        <c:scaling>
          <c:orientation val="minMax"/>
          <c:max val="6"/>
          <c:min val="1"/>
        </c:scaling>
        <c:delete val="1"/>
        <c:axPos val="b"/>
        <c:majorGridlines>
          <c:spPr>
            <a:ln w="53975">
              <a:solidFill>
                <a:schemeClr val="tx1">
                  <a:lumMod val="65000"/>
                  <a:lumOff val="35000"/>
                </a:schemeClr>
              </a:solidFill>
            </a:ln>
          </c:spPr>
        </c:majorGridlines>
        <c:numFmt formatCode="#\ ??/16" sourceLinked="1"/>
        <c:majorTickMark val="out"/>
        <c:minorTickMark val="none"/>
        <c:tickLblPos val="none"/>
        <c:crossAx val="143796864"/>
        <c:crosses val="autoZero"/>
        <c:crossBetween val="midCat"/>
        <c:majorUnit val="5"/>
      </c:valAx>
      <c:valAx>
        <c:axId val="143796864"/>
        <c:scaling>
          <c:orientation val="minMax"/>
          <c:min val="-4"/>
        </c:scaling>
        <c:delete val="1"/>
        <c:axPos val="l"/>
        <c:numFmt formatCode="#\ ??/16" sourceLinked="1"/>
        <c:majorTickMark val="out"/>
        <c:minorTickMark val="none"/>
        <c:tickLblPos val="none"/>
        <c:crossAx val="143795328"/>
        <c:crosses val="autoZero"/>
        <c:crossBetween val="midCat"/>
      </c:valAx>
    </c:plotArea>
    <c:legend>
      <c:legendPos val="l"/>
      <c:layout>
        <c:manualLayout>
          <c:xMode val="edge"/>
          <c:yMode val="edge"/>
          <c:x val="0.18333333333333382"/>
          <c:y val="0.14366269475928831"/>
          <c:w val="0.13160652340092335"/>
          <c:h val="0.18357414810984576"/>
        </c:manualLayout>
      </c:layout>
      <c:overlay val="1"/>
    </c:legend>
    <c:plotVisOnly val="1"/>
    <c:dispBlanksAs val="gap"/>
    <c:showDLblsOverMax val="0"/>
  </c:chart>
  <c:spPr>
    <a:solidFill>
      <a:schemeClr val="accent6">
        <a:lumMod val="75000"/>
      </a:schemeClr>
    </a:solidFill>
  </c:spPr>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mm!$D$68</c:f>
              <c:strCache>
                <c:ptCount val="1"/>
                <c:pt idx="0">
                  <c:v>10</c:v>
                </c:pt>
              </c:strCache>
            </c:strRef>
          </c:tx>
          <c:marker>
            <c:symbol val="none"/>
          </c:marker>
          <c:xVal>
            <c:numRef>
              <c:f>mm!$C$69:$C$74</c:f>
              <c:numCache>
                <c:formatCode>0.0</c:formatCode>
                <c:ptCount val="6"/>
                <c:pt idx="0">
                  <c:v>1</c:v>
                </c:pt>
                <c:pt idx="1">
                  <c:v>2</c:v>
                </c:pt>
                <c:pt idx="2">
                  <c:v>3</c:v>
                </c:pt>
                <c:pt idx="3">
                  <c:v>4</c:v>
                </c:pt>
                <c:pt idx="4">
                  <c:v>5</c:v>
                </c:pt>
                <c:pt idx="5">
                  <c:v>6</c:v>
                </c:pt>
              </c:numCache>
            </c:numRef>
          </c:xVal>
          <c:yVal>
            <c:numRef>
              <c:f>mm!$D$69:$D$74</c:f>
              <c:numCache>
                <c:formatCode>0.00</c:formatCode>
                <c:ptCount val="6"/>
                <c:pt idx="0">
                  <c:v>0.17364817766693033</c:v>
                </c:pt>
                <c:pt idx="1">
                  <c:v>0.34729635533386066</c:v>
                </c:pt>
                <c:pt idx="2">
                  <c:v>0.52094453300079102</c:v>
                </c:pt>
                <c:pt idx="3">
                  <c:v>0.69459271066772132</c:v>
                </c:pt>
                <c:pt idx="4">
                  <c:v>0.86824088833465163</c:v>
                </c:pt>
                <c:pt idx="5">
                  <c:v>1.041889066001582</c:v>
                </c:pt>
              </c:numCache>
            </c:numRef>
          </c:yVal>
          <c:smooth val="1"/>
          <c:extLst>
            <c:ext xmlns:c16="http://schemas.microsoft.com/office/drawing/2014/chart" uri="{C3380CC4-5D6E-409C-BE32-E72D297353CC}">
              <c16:uniqueId val="{00000000-EC23-4F92-B322-BFEAD548B834}"/>
            </c:ext>
          </c:extLst>
        </c:ser>
        <c:ser>
          <c:idx val="1"/>
          <c:order val="1"/>
          <c:tx>
            <c:strRef>
              <c:f>mm!$E$68</c:f>
              <c:strCache>
                <c:ptCount val="1"/>
                <c:pt idx="0">
                  <c:v>20</c:v>
                </c:pt>
              </c:strCache>
            </c:strRef>
          </c:tx>
          <c:marker>
            <c:symbol val="none"/>
          </c:marker>
          <c:xVal>
            <c:numRef>
              <c:f>mm!$C$69:$C$74</c:f>
              <c:numCache>
                <c:formatCode>0.0</c:formatCode>
                <c:ptCount val="6"/>
                <c:pt idx="0">
                  <c:v>1</c:v>
                </c:pt>
                <c:pt idx="1">
                  <c:v>2</c:v>
                </c:pt>
                <c:pt idx="2">
                  <c:v>3</c:v>
                </c:pt>
                <c:pt idx="3">
                  <c:v>4</c:v>
                </c:pt>
                <c:pt idx="4">
                  <c:v>5</c:v>
                </c:pt>
                <c:pt idx="5">
                  <c:v>6</c:v>
                </c:pt>
              </c:numCache>
            </c:numRef>
          </c:xVal>
          <c:yVal>
            <c:numRef>
              <c:f>mm!$E$69:$E$74</c:f>
              <c:numCache>
                <c:formatCode>0.00</c:formatCode>
                <c:ptCount val="6"/>
                <c:pt idx="0">
                  <c:v>0.34202014332566871</c:v>
                </c:pt>
                <c:pt idx="1">
                  <c:v>0.68404028665133743</c:v>
                </c:pt>
                <c:pt idx="2">
                  <c:v>1.0260604299770062</c:v>
                </c:pt>
                <c:pt idx="3">
                  <c:v>1.3680805733026749</c:v>
                </c:pt>
                <c:pt idx="4">
                  <c:v>1.7101007166283435</c:v>
                </c:pt>
                <c:pt idx="5">
                  <c:v>2.0521208599540124</c:v>
                </c:pt>
              </c:numCache>
            </c:numRef>
          </c:yVal>
          <c:smooth val="1"/>
          <c:extLst>
            <c:ext xmlns:c16="http://schemas.microsoft.com/office/drawing/2014/chart" uri="{C3380CC4-5D6E-409C-BE32-E72D297353CC}">
              <c16:uniqueId val="{00000001-EC23-4F92-B322-BFEAD548B834}"/>
            </c:ext>
          </c:extLst>
        </c:ser>
        <c:ser>
          <c:idx val="2"/>
          <c:order val="2"/>
          <c:tx>
            <c:strRef>
              <c:f>mm!$F$68</c:f>
              <c:strCache>
                <c:ptCount val="1"/>
                <c:pt idx="0">
                  <c:v>30</c:v>
                </c:pt>
              </c:strCache>
            </c:strRef>
          </c:tx>
          <c:marker>
            <c:symbol val="none"/>
          </c:marker>
          <c:xVal>
            <c:numRef>
              <c:f>mm!$C$69:$C$74</c:f>
              <c:numCache>
                <c:formatCode>0.0</c:formatCode>
                <c:ptCount val="6"/>
                <c:pt idx="0">
                  <c:v>1</c:v>
                </c:pt>
                <c:pt idx="1">
                  <c:v>2</c:v>
                </c:pt>
                <c:pt idx="2">
                  <c:v>3</c:v>
                </c:pt>
                <c:pt idx="3">
                  <c:v>4</c:v>
                </c:pt>
                <c:pt idx="4">
                  <c:v>5</c:v>
                </c:pt>
                <c:pt idx="5">
                  <c:v>6</c:v>
                </c:pt>
              </c:numCache>
            </c:numRef>
          </c:xVal>
          <c:yVal>
            <c:numRef>
              <c:f>mm!$F$69:$F$74</c:f>
              <c:numCache>
                <c:formatCode>0.00</c:formatCode>
                <c:ptCount val="6"/>
                <c:pt idx="0">
                  <c:v>0.49999999999999994</c:v>
                </c:pt>
                <c:pt idx="1">
                  <c:v>0.99999999999999989</c:v>
                </c:pt>
                <c:pt idx="2">
                  <c:v>1.4999999999999998</c:v>
                </c:pt>
                <c:pt idx="3">
                  <c:v>1.9999999999999998</c:v>
                </c:pt>
                <c:pt idx="4">
                  <c:v>2.4999999999999996</c:v>
                </c:pt>
                <c:pt idx="5">
                  <c:v>2.9999999999999996</c:v>
                </c:pt>
              </c:numCache>
            </c:numRef>
          </c:yVal>
          <c:smooth val="1"/>
          <c:extLst>
            <c:ext xmlns:c16="http://schemas.microsoft.com/office/drawing/2014/chart" uri="{C3380CC4-5D6E-409C-BE32-E72D297353CC}">
              <c16:uniqueId val="{00000002-EC23-4F92-B322-BFEAD548B834}"/>
            </c:ext>
          </c:extLst>
        </c:ser>
        <c:ser>
          <c:idx val="3"/>
          <c:order val="3"/>
          <c:tx>
            <c:strRef>
              <c:f>mm!$G$68</c:f>
              <c:strCache>
                <c:ptCount val="1"/>
                <c:pt idx="0">
                  <c:v>40</c:v>
                </c:pt>
              </c:strCache>
            </c:strRef>
          </c:tx>
          <c:marker>
            <c:symbol val="none"/>
          </c:marker>
          <c:xVal>
            <c:numRef>
              <c:f>mm!$C$69:$C$74</c:f>
              <c:numCache>
                <c:formatCode>0.0</c:formatCode>
                <c:ptCount val="6"/>
                <c:pt idx="0">
                  <c:v>1</c:v>
                </c:pt>
                <c:pt idx="1">
                  <c:v>2</c:v>
                </c:pt>
                <c:pt idx="2">
                  <c:v>3</c:v>
                </c:pt>
                <c:pt idx="3">
                  <c:v>4</c:v>
                </c:pt>
                <c:pt idx="4">
                  <c:v>5</c:v>
                </c:pt>
                <c:pt idx="5">
                  <c:v>6</c:v>
                </c:pt>
              </c:numCache>
            </c:numRef>
          </c:xVal>
          <c:yVal>
            <c:numRef>
              <c:f>mm!$G$69:$G$74</c:f>
              <c:numCache>
                <c:formatCode>0.00</c:formatCode>
                <c:ptCount val="6"/>
                <c:pt idx="0">
                  <c:v>0.64278760968653925</c:v>
                </c:pt>
                <c:pt idx="1">
                  <c:v>1.2855752193730785</c:v>
                </c:pt>
                <c:pt idx="2">
                  <c:v>1.9283628290596178</c:v>
                </c:pt>
                <c:pt idx="3">
                  <c:v>2.571150438746157</c:v>
                </c:pt>
                <c:pt idx="4">
                  <c:v>3.2139380484326963</c:v>
                </c:pt>
                <c:pt idx="5">
                  <c:v>3.8567256581192355</c:v>
                </c:pt>
              </c:numCache>
            </c:numRef>
          </c:yVal>
          <c:smooth val="1"/>
          <c:extLst>
            <c:ext xmlns:c16="http://schemas.microsoft.com/office/drawing/2014/chart" uri="{C3380CC4-5D6E-409C-BE32-E72D297353CC}">
              <c16:uniqueId val="{00000003-EC23-4F92-B322-BFEAD548B834}"/>
            </c:ext>
          </c:extLst>
        </c:ser>
        <c:dLbls>
          <c:showLegendKey val="0"/>
          <c:showVal val="0"/>
          <c:showCatName val="0"/>
          <c:showSerName val="0"/>
          <c:showPercent val="0"/>
          <c:showBubbleSize val="0"/>
        </c:dLbls>
        <c:axId val="143880192"/>
        <c:axId val="143881728"/>
      </c:scatterChart>
      <c:valAx>
        <c:axId val="143880192"/>
        <c:scaling>
          <c:orientation val="minMax"/>
          <c:max val="6"/>
          <c:min val="1"/>
        </c:scaling>
        <c:delete val="1"/>
        <c:axPos val="b"/>
        <c:majorGridlines>
          <c:spPr>
            <a:ln w="53975">
              <a:solidFill>
                <a:schemeClr val="tx1">
                  <a:lumMod val="65000"/>
                  <a:lumOff val="35000"/>
                </a:schemeClr>
              </a:solidFill>
            </a:ln>
          </c:spPr>
        </c:majorGridlines>
        <c:numFmt formatCode="0.0" sourceLinked="1"/>
        <c:majorTickMark val="out"/>
        <c:minorTickMark val="none"/>
        <c:tickLblPos val="none"/>
        <c:crossAx val="143881728"/>
        <c:crosses val="autoZero"/>
        <c:crossBetween val="midCat"/>
        <c:majorUnit val="5"/>
      </c:valAx>
      <c:valAx>
        <c:axId val="143881728"/>
        <c:scaling>
          <c:orientation val="minMax"/>
          <c:min val="-4"/>
        </c:scaling>
        <c:delete val="1"/>
        <c:axPos val="l"/>
        <c:numFmt formatCode="0.00" sourceLinked="1"/>
        <c:majorTickMark val="out"/>
        <c:minorTickMark val="none"/>
        <c:tickLblPos val="none"/>
        <c:crossAx val="143880192"/>
        <c:crosses val="autoZero"/>
        <c:crossBetween val="midCat"/>
      </c:valAx>
    </c:plotArea>
    <c:legend>
      <c:legendPos val="l"/>
      <c:layout>
        <c:manualLayout>
          <c:xMode val="edge"/>
          <c:yMode val="edge"/>
          <c:x val="0.18333333333333376"/>
          <c:y val="0.14366269475928831"/>
          <c:w val="0.13160652340092335"/>
          <c:h val="0.18357414810984576"/>
        </c:manualLayout>
      </c:layout>
      <c:overlay val="1"/>
    </c:legend>
    <c:plotVisOnly val="1"/>
    <c:dispBlanksAs val="gap"/>
    <c:showDLblsOverMax val="0"/>
  </c:chart>
  <c:spPr>
    <a:solidFill>
      <a:schemeClr val="accent6">
        <a:lumMod val="75000"/>
      </a:schemeClr>
    </a:solidFill>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53340</xdr:rowOff>
    </xdr:from>
    <xdr:to>
      <xdr:col>1</xdr:col>
      <xdr:colOff>320040</xdr:colOff>
      <xdr:row>7</xdr:row>
      <xdr:rowOff>19989</xdr:rowOff>
    </xdr:to>
    <xdr:pic>
      <xdr:nvPicPr>
        <xdr:cNvPr id="2" name="Picture 1"/>
        <xdr:cNvPicPr>
          <a:picLocks noChangeAspect="1"/>
        </xdr:cNvPicPr>
      </xdr:nvPicPr>
      <xdr:blipFill>
        <a:blip xmlns:r="http://schemas.openxmlformats.org/officeDocument/2006/relationships" r:embed="rId1"/>
        <a:stretch>
          <a:fillRect/>
        </a:stretch>
      </xdr:blipFill>
      <xdr:spPr>
        <a:xfrm>
          <a:off x="76200" y="449580"/>
          <a:ext cx="853440" cy="1063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57725</xdr:colOff>
      <xdr:row>34</xdr:row>
      <xdr:rowOff>81782</xdr:rowOff>
    </xdr:from>
    <xdr:to>
      <xdr:col>4</xdr:col>
      <xdr:colOff>129886</xdr:colOff>
      <xdr:row>60</xdr:row>
      <xdr:rowOff>124115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399620</xdr:colOff>
      <xdr:row>1</xdr:row>
      <xdr:rowOff>53783</xdr:rowOff>
    </xdr:from>
    <xdr:to>
      <xdr:col>11</xdr:col>
      <xdr:colOff>172753</xdr:colOff>
      <xdr:row>28</xdr:row>
      <xdr:rowOff>23625</xdr:rowOff>
    </xdr:to>
    <xdr:sp macro="" textlink="">
      <xdr:nvSpPr>
        <xdr:cNvPr id="85" name="Rectangle 84"/>
        <xdr:cNvSpPr/>
      </xdr:nvSpPr>
      <xdr:spPr>
        <a:xfrm>
          <a:off x="5743145" y="453833"/>
          <a:ext cx="2211533" cy="5522917"/>
        </a:xfrm>
        <a:prstGeom prst="rect">
          <a:avLst/>
        </a:prstGeom>
        <a:ln w="15875">
          <a:solidFill>
            <a:schemeClr val="tx1">
              <a:lumMod val="85000"/>
              <a:lumOff val="15000"/>
            </a:schemeClr>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n-US"/>
        </a:p>
      </xdr:txBody>
    </xdr:sp>
    <xdr:clientData/>
  </xdr:twoCellAnchor>
  <xdr:twoCellAnchor>
    <xdr:from>
      <xdr:col>9</xdr:col>
      <xdr:colOff>286186</xdr:colOff>
      <xdr:row>1</xdr:row>
      <xdr:rowOff>53783</xdr:rowOff>
    </xdr:from>
    <xdr:to>
      <xdr:col>9</xdr:col>
      <xdr:colOff>286186</xdr:colOff>
      <xdr:row>28</xdr:row>
      <xdr:rowOff>23625</xdr:rowOff>
    </xdr:to>
    <xdr:cxnSp macro="">
      <xdr:nvCxnSpPr>
        <xdr:cNvPr id="86" name="Straight Connector 85"/>
        <xdr:cNvCxnSpPr>
          <a:stCxn id="85" idx="0"/>
          <a:endCxn id="85" idx="2"/>
        </xdr:cNvCxnSpPr>
      </xdr:nvCxnSpPr>
      <xdr:spPr>
        <a:xfrm>
          <a:off x="6848911" y="453833"/>
          <a:ext cx="0" cy="552291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238125</xdr:colOff>
      <xdr:row>10</xdr:row>
      <xdr:rowOff>114300</xdr:rowOff>
    </xdr:from>
    <xdr:to>
      <xdr:col>10</xdr:col>
      <xdr:colOff>172634</xdr:colOff>
      <xdr:row>17</xdr:row>
      <xdr:rowOff>113168</xdr:rowOff>
    </xdr:to>
    <xdr:sp macro="" textlink="">
      <xdr:nvSpPr>
        <xdr:cNvPr id="87" name="Rectangle 86"/>
        <xdr:cNvSpPr/>
      </xdr:nvSpPr>
      <xdr:spPr>
        <a:xfrm>
          <a:off x="6400800" y="2447925"/>
          <a:ext cx="1287059" cy="1522868"/>
        </a:xfrm>
        <a:prstGeom prst="rect">
          <a:avLst/>
        </a:prstGeom>
        <a:noFill/>
        <a:effectLst>
          <a:glow rad="1397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6</xdr:col>
      <xdr:colOff>401680</xdr:colOff>
      <xdr:row>0</xdr:row>
      <xdr:rowOff>133967</xdr:rowOff>
    </xdr:from>
    <xdr:to>
      <xdr:col>11</xdr:col>
      <xdr:colOff>536744</xdr:colOff>
      <xdr:row>30</xdr:row>
      <xdr:rowOff>84199</xdr:rowOff>
    </xdr:to>
    <xdr:grpSp>
      <xdr:nvGrpSpPr>
        <xdr:cNvPr id="88" name="Group 87"/>
        <xdr:cNvGrpSpPr/>
      </xdr:nvGrpSpPr>
      <xdr:grpSpPr>
        <a:xfrm>
          <a:off x="5468980" y="133967"/>
          <a:ext cx="3602164" cy="6053852"/>
          <a:chOff x="5225412" y="143492"/>
          <a:chExt cx="3169457" cy="6331982"/>
        </a:xfrm>
      </xdr:grpSpPr>
      <xdr:cxnSp macro="">
        <xdr:nvCxnSpPr>
          <xdr:cNvPr id="89" name="Straight Connector 88"/>
          <xdr:cNvCxnSpPr/>
        </xdr:nvCxnSpPr>
        <xdr:spPr>
          <a:xfrm flipH="1">
            <a:off x="6221712" y="448390"/>
            <a:ext cx="1300664" cy="5575985"/>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90" name="Straight Connector 89"/>
          <xdr:cNvCxnSpPr/>
        </xdr:nvCxnSpPr>
        <xdr:spPr>
          <a:xfrm>
            <a:off x="5329612" y="2455835"/>
            <a:ext cx="3013605" cy="964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1" name="Straight Connector 90"/>
          <xdr:cNvCxnSpPr/>
        </xdr:nvCxnSpPr>
        <xdr:spPr>
          <a:xfrm flipH="1">
            <a:off x="7061498" y="756998"/>
            <a:ext cx="1300665" cy="5575985"/>
          </a:xfrm>
          <a:prstGeom prst="line">
            <a:avLst/>
          </a:prstGeom>
          <a:ln>
            <a:prstDash val="dash"/>
          </a:ln>
        </xdr:spPr>
        <xdr:style>
          <a:lnRef idx="1">
            <a:schemeClr val="accent2"/>
          </a:lnRef>
          <a:fillRef idx="0">
            <a:schemeClr val="accent2"/>
          </a:fillRef>
          <a:effectRef idx="0">
            <a:schemeClr val="accent2"/>
          </a:effectRef>
          <a:fontRef idx="minor">
            <a:schemeClr val="tx1"/>
          </a:fontRef>
        </xdr:style>
      </xdr:cxnSp>
      <xdr:cxnSp macro="">
        <xdr:nvCxnSpPr>
          <xdr:cNvPr id="92" name="Straight Connector 91"/>
          <xdr:cNvCxnSpPr/>
        </xdr:nvCxnSpPr>
        <xdr:spPr>
          <a:xfrm flipH="1">
            <a:off x="5301194" y="297796"/>
            <a:ext cx="1305612" cy="5572274"/>
          </a:xfrm>
          <a:prstGeom prst="line">
            <a:avLst/>
          </a:prstGeom>
          <a:ln>
            <a:prstDash val="dash"/>
          </a:ln>
        </xdr:spPr>
        <xdr:style>
          <a:lnRef idx="1">
            <a:schemeClr val="accent2"/>
          </a:lnRef>
          <a:fillRef idx="0">
            <a:schemeClr val="accent2"/>
          </a:fillRef>
          <a:effectRef idx="0">
            <a:schemeClr val="accent2"/>
          </a:effectRef>
          <a:fontRef idx="minor">
            <a:schemeClr val="tx1"/>
          </a:fontRef>
        </xdr:style>
      </xdr:cxnSp>
      <xdr:cxnSp macro="">
        <xdr:nvCxnSpPr>
          <xdr:cNvPr id="94" name="Straight Arrow Connector 93"/>
          <xdr:cNvCxnSpPr/>
        </xdr:nvCxnSpPr>
        <xdr:spPr>
          <a:xfrm>
            <a:off x="6373276" y="1216200"/>
            <a:ext cx="1761541" cy="467861"/>
          </a:xfrm>
          <a:prstGeom prst="straightConnector1">
            <a:avLst/>
          </a:prstGeom>
          <a:ln w="50800">
            <a:headEnd type="triangle" w="med" len="med"/>
            <a:tailEnd type="triangle" w="med" len="med"/>
          </a:ln>
        </xdr:spPr>
        <xdr:style>
          <a:lnRef idx="1">
            <a:schemeClr val="accent2"/>
          </a:lnRef>
          <a:fillRef idx="0">
            <a:schemeClr val="accent2"/>
          </a:fillRef>
          <a:effectRef idx="0">
            <a:schemeClr val="accent2"/>
          </a:effectRef>
          <a:fontRef idx="minor">
            <a:schemeClr val="tx1"/>
          </a:fontRef>
        </xdr:style>
      </xdr:cxnSp>
      <xdr:sp macro="" textlink="">
        <xdr:nvSpPr>
          <xdr:cNvPr id="95" name="TextBox 24"/>
          <xdr:cNvSpPr txBox="1"/>
        </xdr:nvSpPr>
        <xdr:spPr>
          <a:xfrm>
            <a:off x="5234886" y="1061896"/>
            <a:ext cx="298602" cy="37642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t>a</a:t>
            </a:r>
          </a:p>
        </xdr:txBody>
      </xdr:sp>
      <xdr:sp macro="" textlink="">
        <xdr:nvSpPr>
          <xdr:cNvPr id="96" name="TextBox 25"/>
          <xdr:cNvSpPr txBox="1"/>
        </xdr:nvSpPr>
        <xdr:spPr>
          <a:xfrm>
            <a:off x="5225412" y="4558484"/>
            <a:ext cx="309761" cy="373947"/>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t>b</a:t>
            </a:r>
          </a:p>
        </xdr:txBody>
      </xdr:sp>
      <xdr:sp macro="" textlink="">
        <xdr:nvSpPr>
          <xdr:cNvPr id="97" name="TextBox 26"/>
          <xdr:cNvSpPr txBox="1"/>
        </xdr:nvSpPr>
        <xdr:spPr>
          <a:xfrm>
            <a:off x="6758370" y="6101527"/>
            <a:ext cx="280901" cy="373947"/>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t>c</a:t>
            </a:r>
          </a:p>
        </xdr:txBody>
      </xdr:sp>
      <xdr:sp macro="" textlink="">
        <xdr:nvSpPr>
          <xdr:cNvPr id="98" name="TextBox 27"/>
          <xdr:cNvSpPr txBox="1"/>
        </xdr:nvSpPr>
        <xdr:spPr>
          <a:xfrm>
            <a:off x="7061498" y="143492"/>
            <a:ext cx="288680" cy="375105"/>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solidFill>
                  <a:schemeClr val="tx1"/>
                </a:solidFill>
              </a:rPr>
              <a:t>x</a:t>
            </a:r>
          </a:p>
        </xdr:txBody>
      </xdr:sp>
      <xdr:sp macro="" textlink="">
        <xdr:nvSpPr>
          <xdr:cNvPr id="99" name="TextBox 28"/>
          <xdr:cNvSpPr txBox="1"/>
        </xdr:nvSpPr>
        <xdr:spPr>
          <a:xfrm>
            <a:off x="6739424" y="2446191"/>
            <a:ext cx="287277" cy="410498"/>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b="1">
                <a:solidFill>
                  <a:schemeClr val="tx2"/>
                </a:solidFill>
              </a:rPr>
              <a:t>y</a:t>
            </a:r>
          </a:p>
        </xdr:txBody>
      </xdr:sp>
      <xdr:cxnSp macro="">
        <xdr:nvCxnSpPr>
          <xdr:cNvPr id="100" name="Straight Connector 99"/>
          <xdr:cNvCxnSpPr>
            <a:stCxn id="85" idx="0"/>
          </xdr:cNvCxnSpPr>
        </xdr:nvCxnSpPr>
        <xdr:spPr>
          <a:xfrm>
            <a:off x="6872043" y="448390"/>
            <a:ext cx="650333" cy="0"/>
          </a:xfrm>
          <a:prstGeom prst="line">
            <a:avLst/>
          </a:prstGeom>
          <a:ln w="50800">
            <a:solidFill>
              <a:schemeClr val="tx1"/>
            </a:solidFill>
            <a:headEnd type="triangle"/>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101" name="Straight Connector 100"/>
          <xdr:cNvCxnSpPr/>
        </xdr:nvCxnSpPr>
        <xdr:spPr>
          <a:xfrm flipV="1">
            <a:off x="6293370" y="2465388"/>
            <a:ext cx="1162707" cy="8707"/>
          </a:xfrm>
          <a:prstGeom prst="line">
            <a:avLst/>
          </a:prstGeom>
          <a:ln w="50800">
            <a:solidFill>
              <a:schemeClr val="tx2"/>
            </a:solidFill>
            <a:headEnd type="triangle"/>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102" name="Freeform 101"/>
          <xdr:cNvSpPr/>
        </xdr:nvSpPr>
        <xdr:spPr>
          <a:xfrm>
            <a:off x="5407186" y="517233"/>
            <a:ext cx="335835" cy="5348090"/>
          </a:xfrm>
          <a:custGeom>
            <a:avLst/>
            <a:gdLst>
              <a:gd name="connsiteX0" fmla="*/ 199682 w 337687"/>
              <a:gd name="connsiteY0" fmla="*/ 0 h 5261317"/>
              <a:gd name="connsiteX1" fmla="*/ 171547 w 337687"/>
              <a:gd name="connsiteY1" fmla="*/ 42203 h 5261317"/>
              <a:gd name="connsiteX2" fmla="*/ 157479 w 337687"/>
              <a:gd name="connsiteY2" fmla="*/ 112541 h 5261317"/>
              <a:gd name="connsiteX3" fmla="*/ 213750 w 337687"/>
              <a:gd name="connsiteY3" fmla="*/ 168812 h 5261317"/>
              <a:gd name="connsiteX4" fmla="*/ 241885 w 337687"/>
              <a:gd name="connsiteY4" fmla="*/ 196948 h 5261317"/>
              <a:gd name="connsiteX5" fmla="*/ 227817 w 337687"/>
              <a:gd name="connsiteY5" fmla="*/ 281354 h 5261317"/>
              <a:gd name="connsiteX6" fmla="*/ 213750 w 337687"/>
              <a:gd name="connsiteY6" fmla="*/ 337624 h 5261317"/>
              <a:gd name="connsiteX7" fmla="*/ 199682 w 337687"/>
              <a:gd name="connsiteY7" fmla="*/ 520504 h 5261317"/>
              <a:gd name="connsiteX8" fmla="*/ 213750 w 337687"/>
              <a:gd name="connsiteY8" fmla="*/ 618978 h 5261317"/>
              <a:gd name="connsiteX9" fmla="*/ 199682 w 337687"/>
              <a:gd name="connsiteY9" fmla="*/ 661181 h 5261317"/>
              <a:gd name="connsiteX10" fmla="*/ 241885 w 337687"/>
              <a:gd name="connsiteY10" fmla="*/ 759655 h 5261317"/>
              <a:gd name="connsiteX11" fmla="*/ 270021 w 337687"/>
              <a:gd name="connsiteY11" fmla="*/ 787791 h 5261317"/>
              <a:gd name="connsiteX12" fmla="*/ 255953 w 337687"/>
              <a:gd name="connsiteY12" fmla="*/ 914400 h 5261317"/>
              <a:gd name="connsiteX13" fmla="*/ 241885 w 337687"/>
              <a:gd name="connsiteY13" fmla="*/ 984738 h 5261317"/>
              <a:gd name="connsiteX14" fmla="*/ 227817 w 337687"/>
              <a:gd name="connsiteY14" fmla="*/ 1026941 h 5261317"/>
              <a:gd name="connsiteX15" fmla="*/ 185614 w 337687"/>
              <a:gd name="connsiteY15" fmla="*/ 1153551 h 5261317"/>
              <a:gd name="connsiteX16" fmla="*/ 171547 w 337687"/>
              <a:gd name="connsiteY16" fmla="*/ 1195754 h 5261317"/>
              <a:gd name="connsiteX17" fmla="*/ 143411 w 337687"/>
              <a:gd name="connsiteY17" fmla="*/ 1252024 h 5261317"/>
              <a:gd name="connsiteX18" fmla="*/ 143411 w 337687"/>
              <a:gd name="connsiteY18" fmla="*/ 1364566 h 5261317"/>
              <a:gd name="connsiteX19" fmla="*/ 101208 w 337687"/>
              <a:gd name="connsiteY19" fmla="*/ 1434904 h 5261317"/>
              <a:gd name="connsiteX20" fmla="*/ 115276 w 337687"/>
              <a:gd name="connsiteY20" fmla="*/ 1547446 h 5261317"/>
              <a:gd name="connsiteX21" fmla="*/ 129344 w 337687"/>
              <a:gd name="connsiteY21" fmla="*/ 1589649 h 5261317"/>
              <a:gd name="connsiteX22" fmla="*/ 73073 w 337687"/>
              <a:gd name="connsiteY22" fmla="*/ 1659988 h 5261317"/>
              <a:gd name="connsiteX23" fmla="*/ 87141 w 337687"/>
              <a:gd name="connsiteY23" fmla="*/ 1730326 h 5261317"/>
              <a:gd name="connsiteX24" fmla="*/ 143411 w 337687"/>
              <a:gd name="connsiteY24" fmla="*/ 1814732 h 5261317"/>
              <a:gd name="connsiteX25" fmla="*/ 157479 w 337687"/>
              <a:gd name="connsiteY25" fmla="*/ 1927274 h 5261317"/>
              <a:gd name="connsiteX26" fmla="*/ 199682 w 337687"/>
              <a:gd name="connsiteY26" fmla="*/ 1983544 h 5261317"/>
              <a:gd name="connsiteX27" fmla="*/ 227817 w 337687"/>
              <a:gd name="connsiteY27" fmla="*/ 2053883 h 5261317"/>
              <a:gd name="connsiteX28" fmla="*/ 185614 w 337687"/>
              <a:gd name="connsiteY28" fmla="*/ 2138289 h 5261317"/>
              <a:gd name="connsiteX29" fmla="*/ 241885 w 337687"/>
              <a:gd name="connsiteY29" fmla="*/ 2222695 h 5261317"/>
              <a:gd name="connsiteX30" fmla="*/ 298156 w 337687"/>
              <a:gd name="connsiteY30" fmla="*/ 2293034 h 5261317"/>
              <a:gd name="connsiteX31" fmla="*/ 284088 w 337687"/>
              <a:gd name="connsiteY31" fmla="*/ 2475914 h 5261317"/>
              <a:gd name="connsiteX32" fmla="*/ 199682 w 337687"/>
              <a:gd name="connsiteY32" fmla="*/ 2560320 h 5261317"/>
              <a:gd name="connsiteX33" fmla="*/ 171547 w 337687"/>
              <a:gd name="connsiteY33" fmla="*/ 2686929 h 5261317"/>
              <a:gd name="connsiteX34" fmla="*/ 143411 w 337687"/>
              <a:gd name="connsiteY34" fmla="*/ 2715064 h 5261317"/>
              <a:gd name="connsiteX35" fmla="*/ 115276 w 337687"/>
              <a:gd name="connsiteY35" fmla="*/ 2757268 h 5261317"/>
              <a:gd name="connsiteX36" fmla="*/ 129344 w 337687"/>
              <a:gd name="connsiteY36" fmla="*/ 2813538 h 5261317"/>
              <a:gd name="connsiteX37" fmla="*/ 157479 w 337687"/>
              <a:gd name="connsiteY37" fmla="*/ 2841674 h 5261317"/>
              <a:gd name="connsiteX38" fmla="*/ 171547 w 337687"/>
              <a:gd name="connsiteY38" fmla="*/ 2883877 h 5261317"/>
              <a:gd name="connsiteX39" fmla="*/ 157479 w 337687"/>
              <a:gd name="connsiteY39" fmla="*/ 2940148 h 5261317"/>
              <a:gd name="connsiteX40" fmla="*/ 143411 w 337687"/>
              <a:gd name="connsiteY40" fmla="*/ 2982351 h 5261317"/>
              <a:gd name="connsiteX41" fmla="*/ 157479 w 337687"/>
              <a:gd name="connsiteY41" fmla="*/ 3094892 h 5261317"/>
              <a:gd name="connsiteX42" fmla="*/ 185614 w 337687"/>
              <a:gd name="connsiteY42" fmla="*/ 3263704 h 5261317"/>
              <a:gd name="connsiteX43" fmla="*/ 213750 w 337687"/>
              <a:gd name="connsiteY43" fmla="*/ 3291840 h 5261317"/>
              <a:gd name="connsiteX44" fmla="*/ 255953 w 337687"/>
              <a:gd name="connsiteY44" fmla="*/ 3319975 h 5261317"/>
              <a:gd name="connsiteX45" fmla="*/ 241885 w 337687"/>
              <a:gd name="connsiteY45" fmla="*/ 3418449 h 5261317"/>
              <a:gd name="connsiteX46" fmla="*/ 227817 w 337687"/>
              <a:gd name="connsiteY46" fmla="*/ 3460652 h 5261317"/>
              <a:gd name="connsiteX47" fmla="*/ 213750 w 337687"/>
              <a:gd name="connsiteY47" fmla="*/ 3516923 h 5261317"/>
              <a:gd name="connsiteX48" fmla="*/ 270021 w 337687"/>
              <a:gd name="connsiteY48" fmla="*/ 3727938 h 5261317"/>
              <a:gd name="connsiteX49" fmla="*/ 241885 w 337687"/>
              <a:gd name="connsiteY49" fmla="*/ 3770141 h 5261317"/>
              <a:gd name="connsiteX50" fmla="*/ 284088 w 337687"/>
              <a:gd name="connsiteY50" fmla="*/ 3910818 h 5261317"/>
              <a:gd name="connsiteX51" fmla="*/ 312224 w 337687"/>
              <a:gd name="connsiteY51" fmla="*/ 3938954 h 5261317"/>
              <a:gd name="connsiteX52" fmla="*/ 312224 w 337687"/>
              <a:gd name="connsiteY52" fmla="*/ 4051495 h 5261317"/>
              <a:gd name="connsiteX53" fmla="*/ 284088 w 337687"/>
              <a:gd name="connsiteY53" fmla="*/ 4079631 h 5261317"/>
              <a:gd name="connsiteX54" fmla="*/ 270021 w 337687"/>
              <a:gd name="connsiteY54" fmla="*/ 4121834 h 5261317"/>
              <a:gd name="connsiteX55" fmla="*/ 298156 w 337687"/>
              <a:gd name="connsiteY55" fmla="*/ 4206240 h 5261317"/>
              <a:gd name="connsiteX56" fmla="*/ 255953 w 337687"/>
              <a:gd name="connsiteY56" fmla="*/ 4332849 h 5261317"/>
              <a:gd name="connsiteX57" fmla="*/ 241885 w 337687"/>
              <a:gd name="connsiteY57" fmla="*/ 4375052 h 5261317"/>
              <a:gd name="connsiteX58" fmla="*/ 227817 w 337687"/>
              <a:gd name="connsiteY58" fmla="*/ 4431323 h 5261317"/>
              <a:gd name="connsiteX59" fmla="*/ 171547 w 337687"/>
              <a:gd name="connsiteY59" fmla="*/ 4572000 h 5261317"/>
              <a:gd name="connsiteX60" fmla="*/ 143411 w 337687"/>
              <a:gd name="connsiteY60" fmla="*/ 4600135 h 5261317"/>
              <a:gd name="connsiteX61" fmla="*/ 143411 w 337687"/>
              <a:gd name="connsiteY61" fmla="*/ 4712677 h 5261317"/>
              <a:gd name="connsiteX62" fmla="*/ 227817 w 337687"/>
              <a:gd name="connsiteY62" fmla="*/ 4726744 h 5261317"/>
              <a:gd name="connsiteX63" fmla="*/ 213750 w 337687"/>
              <a:gd name="connsiteY63" fmla="*/ 4768948 h 5261317"/>
              <a:gd name="connsiteX64" fmla="*/ 185614 w 337687"/>
              <a:gd name="connsiteY64" fmla="*/ 4811151 h 5261317"/>
              <a:gd name="connsiteX65" fmla="*/ 199682 w 337687"/>
              <a:gd name="connsiteY65" fmla="*/ 4853354 h 5261317"/>
              <a:gd name="connsiteX66" fmla="*/ 157479 w 337687"/>
              <a:gd name="connsiteY66" fmla="*/ 4895557 h 5261317"/>
              <a:gd name="connsiteX67" fmla="*/ 44937 w 337687"/>
              <a:gd name="connsiteY67" fmla="*/ 4979963 h 5261317"/>
              <a:gd name="connsiteX68" fmla="*/ 30870 w 337687"/>
              <a:gd name="connsiteY68" fmla="*/ 5022166 h 5261317"/>
              <a:gd name="connsiteX69" fmla="*/ 2734 w 337687"/>
              <a:gd name="connsiteY69" fmla="*/ 5064369 h 5261317"/>
              <a:gd name="connsiteX70" fmla="*/ 16802 w 337687"/>
              <a:gd name="connsiteY70" fmla="*/ 5120640 h 5261317"/>
              <a:gd name="connsiteX71" fmla="*/ 87141 w 337687"/>
              <a:gd name="connsiteY71" fmla="*/ 5148775 h 5261317"/>
              <a:gd name="connsiteX72" fmla="*/ 101208 w 337687"/>
              <a:gd name="connsiteY72" fmla="*/ 5190978 h 5261317"/>
              <a:gd name="connsiteX73" fmla="*/ 129344 w 337687"/>
              <a:gd name="connsiteY73" fmla="*/ 5190978 h 5261317"/>
              <a:gd name="connsiteX74" fmla="*/ 143411 w 337687"/>
              <a:gd name="connsiteY74" fmla="*/ 5261317 h 52613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Lst>
            <a:rect l="l" t="t" r="r" b="b"/>
            <a:pathLst>
              <a:path w="337687" h="5261317">
                <a:moveTo>
                  <a:pt x="199682" y="0"/>
                </a:moveTo>
                <a:cubicBezTo>
                  <a:pt x="190304" y="14068"/>
                  <a:pt x="182109" y="29001"/>
                  <a:pt x="171547" y="42203"/>
                </a:cubicBezTo>
                <a:cubicBezTo>
                  <a:pt x="146431" y="73597"/>
                  <a:pt x="124117" y="65834"/>
                  <a:pt x="157479" y="112541"/>
                </a:cubicBezTo>
                <a:cubicBezTo>
                  <a:pt x="172897" y="134126"/>
                  <a:pt x="194993" y="150055"/>
                  <a:pt x="213750" y="168812"/>
                </a:cubicBezTo>
                <a:lnTo>
                  <a:pt x="241885" y="196948"/>
                </a:lnTo>
                <a:cubicBezTo>
                  <a:pt x="237196" y="225083"/>
                  <a:pt x="233411" y="253384"/>
                  <a:pt x="227817" y="281354"/>
                </a:cubicBezTo>
                <a:cubicBezTo>
                  <a:pt x="224025" y="300312"/>
                  <a:pt x="216009" y="318423"/>
                  <a:pt x="213750" y="337624"/>
                </a:cubicBezTo>
                <a:cubicBezTo>
                  <a:pt x="206606" y="398345"/>
                  <a:pt x="204371" y="459544"/>
                  <a:pt x="199682" y="520504"/>
                </a:cubicBezTo>
                <a:cubicBezTo>
                  <a:pt x="204371" y="553329"/>
                  <a:pt x="213750" y="585820"/>
                  <a:pt x="213750" y="618978"/>
                </a:cubicBezTo>
                <a:cubicBezTo>
                  <a:pt x="213750" y="633807"/>
                  <a:pt x="199682" y="646352"/>
                  <a:pt x="199682" y="661181"/>
                </a:cubicBezTo>
                <a:cubicBezTo>
                  <a:pt x="199682" y="700033"/>
                  <a:pt x="218913" y="730940"/>
                  <a:pt x="241885" y="759655"/>
                </a:cubicBezTo>
                <a:cubicBezTo>
                  <a:pt x="250171" y="770012"/>
                  <a:pt x="260642" y="778412"/>
                  <a:pt x="270021" y="787791"/>
                </a:cubicBezTo>
                <a:cubicBezTo>
                  <a:pt x="237196" y="886265"/>
                  <a:pt x="232506" y="844062"/>
                  <a:pt x="255953" y="914400"/>
                </a:cubicBezTo>
                <a:cubicBezTo>
                  <a:pt x="251264" y="937846"/>
                  <a:pt x="247684" y="961542"/>
                  <a:pt x="241885" y="984738"/>
                </a:cubicBezTo>
                <a:cubicBezTo>
                  <a:pt x="238288" y="999124"/>
                  <a:pt x="230725" y="1012400"/>
                  <a:pt x="227817" y="1026941"/>
                </a:cubicBezTo>
                <a:cubicBezTo>
                  <a:pt x="203902" y="1146517"/>
                  <a:pt x="240385" y="1098780"/>
                  <a:pt x="185614" y="1153551"/>
                </a:cubicBezTo>
                <a:cubicBezTo>
                  <a:pt x="180925" y="1167619"/>
                  <a:pt x="171547" y="1180925"/>
                  <a:pt x="171547" y="1195754"/>
                </a:cubicBezTo>
                <a:cubicBezTo>
                  <a:pt x="171547" y="1258276"/>
                  <a:pt x="218438" y="1227016"/>
                  <a:pt x="143411" y="1252024"/>
                </a:cubicBezTo>
                <a:cubicBezTo>
                  <a:pt x="111256" y="1348497"/>
                  <a:pt x="143411" y="1228758"/>
                  <a:pt x="143411" y="1364566"/>
                </a:cubicBezTo>
                <a:cubicBezTo>
                  <a:pt x="143411" y="1401091"/>
                  <a:pt x="123496" y="1412617"/>
                  <a:pt x="101208" y="1434904"/>
                </a:cubicBezTo>
                <a:cubicBezTo>
                  <a:pt x="105897" y="1472418"/>
                  <a:pt x="108513" y="1510250"/>
                  <a:pt x="115276" y="1547446"/>
                </a:cubicBezTo>
                <a:cubicBezTo>
                  <a:pt x="117929" y="1562035"/>
                  <a:pt x="131782" y="1575022"/>
                  <a:pt x="129344" y="1589649"/>
                </a:cubicBezTo>
                <a:cubicBezTo>
                  <a:pt x="125795" y="1610942"/>
                  <a:pt x="88104" y="1644956"/>
                  <a:pt x="73073" y="1659988"/>
                </a:cubicBezTo>
                <a:cubicBezTo>
                  <a:pt x="77762" y="1683434"/>
                  <a:pt x="77247" y="1708559"/>
                  <a:pt x="87141" y="1730326"/>
                </a:cubicBezTo>
                <a:cubicBezTo>
                  <a:pt x="101133" y="1761109"/>
                  <a:pt x="143411" y="1814732"/>
                  <a:pt x="143411" y="1814732"/>
                </a:cubicBezTo>
                <a:cubicBezTo>
                  <a:pt x="148100" y="1852246"/>
                  <a:pt x="139119" y="1894226"/>
                  <a:pt x="157479" y="1927274"/>
                </a:cubicBezTo>
                <a:cubicBezTo>
                  <a:pt x="205319" y="2013386"/>
                  <a:pt x="237364" y="1870501"/>
                  <a:pt x="199682" y="1983544"/>
                </a:cubicBezTo>
                <a:cubicBezTo>
                  <a:pt x="209060" y="2006990"/>
                  <a:pt x="224685" y="2028826"/>
                  <a:pt x="227817" y="2053883"/>
                </a:cubicBezTo>
                <a:cubicBezTo>
                  <a:pt x="230883" y="2078408"/>
                  <a:pt x="196345" y="2122193"/>
                  <a:pt x="185614" y="2138289"/>
                </a:cubicBezTo>
                <a:cubicBezTo>
                  <a:pt x="204371" y="2166424"/>
                  <a:pt x="217975" y="2198785"/>
                  <a:pt x="241885" y="2222695"/>
                </a:cubicBezTo>
                <a:cubicBezTo>
                  <a:pt x="281976" y="2262786"/>
                  <a:pt x="262664" y="2239795"/>
                  <a:pt x="298156" y="2293034"/>
                </a:cubicBezTo>
                <a:cubicBezTo>
                  <a:pt x="293467" y="2353994"/>
                  <a:pt x="305224" y="2418544"/>
                  <a:pt x="284088" y="2475914"/>
                </a:cubicBezTo>
                <a:cubicBezTo>
                  <a:pt x="270333" y="2513250"/>
                  <a:pt x="199682" y="2560320"/>
                  <a:pt x="199682" y="2560320"/>
                </a:cubicBezTo>
                <a:cubicBezTo>
                  <a:pt x="190304" y="2602523"/>
                  <a:pt x="186322" y="2646299"/>
                  <a:pt x="171547" y="2686929"/>
                </a:cubicBezTo>
                <a:cubicBezTo>
                  <a:pt x="167014" y="2699394"/>
                  <a:pt x="151696" y="2704707"/>
                  <a:pt x="143411" y="2715064"/>
                </a:cubicBezTo>
                <a:cubicBezTo>
                  <a:pt x="132849" y="2728267"/>
                  <a:pt x="124654" y="2743200"/>
                  <a:pt x="115276" y="2757268"/>
                </a:cubicBezTo>
                <a:cubicBezTo>
                  <a:pt x="119965" y="2776025"/>
                  <a:pt x="120698" y="2796245"/>
                  <a:pt x="129344" y="2813538"/>
                </a:cubicBezTo>
                <a:cubicBezTo>
                  <a:pt x="135275" y="2825401"/>
                  <a:pt x="150655" y="2830301"/>
                  <a:pt x="157479" y="2841674"/>
                </a:cubicBezTo>
                <a:cubicBezTo>
                  <a:pt x="165108" y="2854390"/>
                  <a:pt x="166858" y="2869809"/>
                  <a:pt x="171547" y="2883877"/>
                </a:cubicBezTo>
                <a:cubicBezTo>
                  <a:pt x="166858" y="2902634"/>
                  <a:pt x="162791" y="2921558"/>
                  <a:pt x="157479" y="2940148"/>
                </a:cubicBezTo>
                <a:cubicBezTo>
                  <a:pt x="153405" y="2954406"/>
                  <a:pt x="143411" y="2967522"/>
                  <a:pt x="143411" y="2982351"/>
                </a:cubicBezTo>
                <a:cubicBezTo>
                  <a:pt x="143411" y="3020157"/>
                  <a:pt x="153062" y="3057345"/>
                  <a:pt x="157479" y="3094892"/>
                </a:cubicBezTo>
                <a:cubicBezTo>
                  <a:pt x="158969" y="3107561"/>
                  <a:pt x="163084" y="3226153"/>
                  <a:pt x="185614" y="3263704"/>
                </a:cubicBezTo>
                <a:cubicBezTo>
                  <a:pt x="192438" y="3275077"/>
                  <a:pt x="203393" y="3283554"/>
                  <a:pt x="213750" y="3291840"/>
                </a:cubicBezTo>
                <a:cubicBezTo>
                  <a:pt x="226952" y="3302402"/>
                  <a:pt x="241885" y="3310597"/>
                  <a:pt x="255953" y="3319975"/>
                </a:cubicBezTo>
                <a:cubicBezTo>
                  <a:pt x="201663" y="3374265"/>
                  <a:pt x="241885" y="3318436"/>
                  <a:pt x="241885" y="3418449"/>
                </a:cubicBezTo>
                <a:cubicBezTo>
                  <a:pt x="241885" y="3433278"/>
                  <a:pt x="231891" y="3446394"/>
                  <a:pt x="227817" y="3460652"/>
                </a:cubicBezTo>
                <a:cubicBezTo>
                  <a:pt x="222506" y="3479242"/>
                  <a:pt x="218439" y="3498166"/>
                  <a:pt x="213750" y="3516923"/>
                </a:cubicBezTo>
                <a:cubicBezTo>
                  <a:pt x="244665" y="3702412"/>
                  <a:pt x="210241" y="3638270"/>
                  <a:pt x="270021" y="3727938"/>
                </a:cubicBezTo>
                <a:cubicBezTo>
                  <a:pt x="260642" y="3742006"/>
                  <a:pt x="243567" y="3753318"/>
                  <a:pt x="241885" y="3770141"/>
                </a:cubicBezTo>
                <a:cubicBezTo>
                  <a:pt x="235501" y="3833984"/>
                  <a:pt x="249208" y="3867218"/>
                  <a:pt x="284088" y="3910818"/>
                </a:cubicBezTo>
                <a:cubicBezTo>
                  <a:pt x="292374" y="3921175"/>
                  <a:pt x="302845" y="3929575"/>
                  <a:pt x="312224" y="3938954"/>
                </a:cubicBezTo>
                <a:cubicBezTo>
                  <a:pt x="328588" y="3988048"/>
                  <a:pt x="337687" y="3992081"/>
                  <a:pt x="312224" y="4051495"/>
                </a:cubicBezTo>
                <a:cubicBezTo>
                  <a:pt x="306999" y="4063686"/>
                  <a:pt x="293467" y="4070252"/>
                  <a:pt x="284088" y="4079631"/>
                </a:cubicBezTo>
                <a:cubicBezTo>
                  <a:pt x="279399" y="4093699"/>
                  <a:pt x="268383" y="4107096"/>
                  <a:pt x="270021" y="4121834"/>
                </a:cubicBezTo>
                <a:cubicBezTo>
                  <a:pt x="273296" y="4151310"/>
                  <a:pt x="298156" y="4206240"/>
                  <a:pt x="298156" y="4206240"/>
                </a:cubicBezTo>
                <a:cubicBezTo>
                  <a:pt x="249206" y="4279666"/>
                  <a:pt x="281225" y="4219130"/>
                  <a:pt x="255953" y="4332849"/>
                </a:cubicBezTo>
                <a:cubicBezTo>
                  <a:pt x="252736" y="4347325"/>
                  <a:pt x="245959" y="4360794"/>
                  <a:pt x="241885" y="4375052"/>
                </a:cubicBezTo>
                <a:cubicBezTo>
                  <a:pt x="236573" y="4393642"/>
                  <a:pt x="233373" y="4412804"/>
                  <a:pt x="227817" y="4431323"/>
                </a:cubicBezTo>
                <a:cubicBezTo>
                  <a:pt x="215339" y="4472916"/>
                  <a:pt x="197184" y="4533544"/>
                  <a:pt x="171547" y="4572000"/>
                </a:cubicBezTo>
                <a:cubicBezTo>
                  <a:pt x="164190" y="4583036"/>
                  <a:pt x="152790" y="4590757"/>
                  <a:pt x="143411" y="4600135"/>
                </a:cubicBezTo>
                <a:cubicBezTo>
                  <a:pt x="137728" y="4622870"/>
                  <a:pt x="111582" y="4689942"/>
                  <a:pt x="143411" y="4712677"/>
                </a:cubicBezTo>
                <a:cubicBezTo>
                  <a:pt x="166621" y="4729256"/>
                  <a:pt x="199682" y="4722055"/>
                  <a:pt x="227817" y="4726744"/>
                </a:cubicBezTo>
                <a:cubicBezTo>
                  <a:pt x="223128" y="4740812"/>
                  <a:pt x="220382" y="4755685"/>
                  <a:pt x="213750" y="4768948"/>
                </a:cubicBezTo>
                <a:cubicBezTo>
                  <a:pt x="206189" y="4784070"/>
                  <a:pt x="188394" y="4794474"/>
                  <a:pt x="185614" y="4811151"/>
                </a:cubicBezTo>
                <a:cubicBezTo>
                  <a:pt x="183176" y="4825778"/>
                  <a:pt x="194993" y="4839286"/>
                  <a:pt x="199682" y="4853354"/>
                </a:cubicBezTo>
                <a:cubicBezTo>
                  <a:pt x="185614" y="4867422"/>
                  <a:pt x="172877" y="4882959"/>
                  <a:pt x="157479" y="4895557"/>
                </a:cubicBezTo>
                <a:cubicBezTo>
                  <a:pt x="121186" y="4925251"/>
                  <a:pt x="44937" y="4979963"/>
                  <a:pt x="44937" y="4979963"/>
                </a:cubicBezTo>
                <a:cubicBezTo>
                  <a:pt x="40248" y="4994031"/>
                  <a:pt x="37502" y="5008903"/>
                  <a:pt x="30870" y="5022166"/>
                </a:cubicBezTo>
                <a:cubicBezTo>
                  <a:pt x="23309" y="5037288"/>
                  <a:pt x="5125" y="5047632"/>
                  <a:pt x="2734" y="5064369"/>
                </a:cubicBezTo>
                <a:cubicBezTo>
                  <a:pt x="0" y="5083509"/>
                  <a:pt x="12113" y="5101883"/>
                  <a:pt x="16802" y="5120640"/>
                </a:cubicBezTo>
                <a:cubicBezTo>
                  <a:pt x="119550" y="5086390"/>
                  <a:pt x="108401" y="5063732"/>
                  <a:pt x="87141" y="5148775"/>
                </a:cubicBezTo>
                <a:cubicBezTo>
                  <a:pt x="91830" y="5162843"/>
                  <a:pt x="87140" y="5186289"/>
                  <a:pt x="101208" y="5190978"/>
                </a:cubicBezTo>
                <a:cubicBezTo>
                  <a:pt x="118184" y="5196637"/>
                  <a:pt x="236343" y="5155314"/>
                  <a:pt x="129344" y="5190978"/>
                </a:cubicBezTo>
                <a:lnTo>
                  <a:pt x="143411" y="5261317"/>
                </a:lnTo>
              </a:path>
            </a:pathLst>
          </a:custGeom>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a:p>
        </xdr:txBody>
      </xdr:sp>
      <xdr:sp macro="" textlink="">
        <xdr:nvSpPr>
          <xdr:cNvPr id="103" name="Freeform 102"/>
          <xdr:cNvSpPr/>
        </xdr:nvSpPr>
        <xdr:spPr>
          <a:xfrm>
            <a:off x="8059034" y="525542"/>
            <a:ext cx="335835" cy="5348090"/>
          </a:xfrm>
          <a:custGeom>
            <a:avLst/>
            <a:gdLst>
              <a:gd name="connsiteX0" fmla="*/ 199682 w 337687"/>
              <a:gd name="connsiteY0" fmla="*/ 0 h 5261317"/>
              <a:gd name="connsiteX1" fmla="*/ 171547 w 337687"/>
              <a:gd name="connsiteY1" fmla="*/ 42203 h 5261317"/>
              <a:gd name="connsiteX2" fmla="*/ 157479 w 337687"/>
              <a:gd name="connsiteY2" fmla="*/ 112541 h 5261317"/>
              <a:gd name="connsiteX3" fmla="*/ 213750 w 337687"/>
              <a:gd name="connsiteY3" fmla="*/ 168812 h 5261317"/>
              <a:gd name="connsiteX4" fmla="*/ 241885 w 337687"/>
              <a:gd name="connsiteY4" fmla="*/ 196948 h 5261317"/>
              <a:gd name="connsiteX5" fmla="*/ 227817 w 337687"/>
              <a:gd name="connsiteY5" fmla="*/ 281354 h 5261317"/>
              <a:gd name="connsiteX6" fmla="*/ 213750 w 337687"/>
              <a:gd name="connsiteY6" fmla="*/ 337624 h 5261317"/>
              <a:gd name="connsiteX7" fmla="*/ 199682 w 337687"/>
              <a:gd name="connsiteY7" fmla="*/ 520504 h 5261317"/>
              <a:gd name="connsiteX8" fmla="*/ 213750 w 337687"/>
              <a:gd name="connsiteY8" fmla="*/ 618978 h 5261317"/>
              <a:gd name="connsiteX9" fmla="*/ 199682 w 337687"/>
              <a:gd name="connsiteY9" fmla="*/ 661181 h 5261317"/>
              <a:gd name="connsiteX10" fmla="*/ 241885 w 337687"/>
              <a:gd name="connsiteY10" fmla="*/ 759655 h 5261317"/>
              <a:gd name="connsiteX11" fmla="*/ 270021 w 337687"/>
              <a:gd name="connsiteY11" fmla="*/ 787791 h 5261317"/>
              <a:gd name="connsiteX12" fmla="*/ 255953 w 337687"/>
              <a:gd name="connsiteY12" fmla="*/ 914400 h 5261317"/>
              <a:gd name="connsiteX13" fmla="*/ 241885 w 337687"/>
              <a:gd name="connsiteY13" fmla="*/ 984738 h 5261317"/>
              <a:gd name="connsiteX14" fmla="*/ 227817 w 337687"/>
              <a:gd name="connsiteY14" fmla="*/ 1026941 h 5261317"/>
              <a:gd name="connsiteX15" fmla="*/ 185614 w 337687"/>
              <a:gd name="connsiteY15" fmla="*/ 1153551 h 5261317"/>
              <a:gd name="connsiteX16" fmla="*/ 171547 w 337687"/>
              <a:gd name="connsiteY16" fmla="*/ 1195754 h 5261317"/>
              <a:gd name="connsiteX17" fmla="*/ 143411 w 337687"/>
              <a:gd name="connsiteY17" fmla="*/ 1252024 h 5261317"/>
              <a:gd name="connsiteX18" fmla="*/ 143411 w 337687"/>
              <a:gd name="connsiteY18" fmla="*/ 1364566 h 5261317"/>
              <a:gd name="connsiteX19" fmla="*/ 101208 w 337687"/>
              <a:gd name="connsiteY19" fmla="*/ 1434904 h 5261317"/>
              <a:gd name="connsiteX20" fmla="*/ 115276 w 337687"/>
              <a:gd name="connsiteY20" fmla="*/ 1547446 h 5261317"/>
              <a:gd name="connsiteX21" fmla="*/ 129344 w 337687"/>
              <a:gd name="connsiteY21" fmla="*/ 1589649 h 5261317"/>
              <a:gd name="connsiteX22" fmla="*/ 73073 w 337687"/>
              <a:gd name="connsiteY22" fmla="*/ 1659988 h 5261317"/>
              <a:gd name="connsiteX23" fmla="*/ 87141 w 337687"/>
              <a:gd name="connsiteY23" fmla="*/ 1730326 h 5261317"/>
              <a:gd name="connsiteX24" fmla="*/ 143411 w 337687"/>
              <a:gd name="connsiteY24" fmla="*/ 1814732 h 5261317"/>
              <a:gd name="connsiteX25" fmla="*/ 157479 w 337687"/>
              <a:gd name="connsiteY25" fmla="*/ 1927274 h 5261317"/>
              <a:gd name="connsiteX26" fmla="*/ 199682 w 337687"/>
              <a:gd name="connsiteY26" fmla="*/ 1983544 h 5261317"/>
              <a:gd name="connsiteX27" fmla="*/ 227817 w 337687"/>
              <a:gd name="connsiteY27" fmla="*/ 2053883 h 5261317"/>
              <a:gd name="connsiteX28" fmla="*/ 185614 w 337687"/>
              <a:gd name="connsiteY28" fmla="*/ 2138289 h 5261317"/>
              <a:gd name="connsiteX29" fmla="*/ 241885 w 337687"/>
              <a:gd name="connsiteY29" fmla="*/ 2222695 h 5261317"/>
              <a:gd name="connsiteX30" fmla="*/ 298156 w 337687"/>
              <a:gd name="connsiteY30" fmla="*/ 2293034 h 5261317"/>
              <a:gd name="connsiteX31" fmla="*/ 284088 w 337687"/>
              <a:gd name="connsiteY31" fmla="*/ 2475914 h 5261317"/>
              <a:gd name="connsiteX32" fmla="*/ 199682 w 337687"/>
              <a:gd name="connsiteY32" fmla="*/ 2560320 h 5261317"/>
              <a:gd name="connsiteX33" fmla="*/ 171547 w 337687"/>
              <a:gd name="connsiteY33" fmla="*/ 2686929 h 5261317"/>
              <a:gd name="connsiteX34" fmla="*/ 143411 w 337687"/>
              <a:gd name="connsiteY34" fmla="*/ 2715064 h 5261317"/>
              <a:gd name="connsiteX35" fmla="*/ 115276 w 337687"/>
              <a:gd name="connsiteY35" fmla="*/ 2757268 h 5261317"/>
              <a:gd name="connsiteX36" fmla="*/ 129344 w 337687"/>
              <a:gd name="connsiteY36" fmla="*/ 2813538 h 5261317"/>
              <a:gd name="connsiteX37" fmla="*/ 157479 w 337687"/>
              <a:gd name="connsiteY37" fmla="*/ 2841674 h 5261317"/>
              <a:gd name="connsiteX38" fmla="*/ 171547 w 337687"/>
              <a:gd name="connsiteY38" fmla="*/ 2883877 h 5261317"/>
              <a:gd name="connsiteX39" fmla="*/ 157479 w 337687"/>
              <a:gd name="connsiteY39" fmla="*/ 2940148 h 5261317"/>
              <a:gd name="connsiteX40" fmla="*/ 143411 w 337687"/>
              <a:gd name="connsiteY40" fmla="*/ 2982351 h 5261317"/>
              <a:gd name="connsiteX41" fmla="*/ 157479 w 337687"/>
              <a:gd name="connsiteY41" fmla="*/ 3094892 h 5261317"/>
              <a:gd name="connsiteX42" fmla="*/ 185614 w 337687"/>
              <a:gd name="connsiteY42" fmla="*/ 3263704 h 5261317"/>
              <a:gd name="connsiteX43" fmla="*/ 213750 w 337687"/>
              <a:gd name="connsiteY43" fmla="*/ 3291840 h 5261317"/>
              <a:gd name="connsiteX44" fmla="*/ 255953 w 337687"/>
              <a:gd name="connsiteY44" fmla="*/ 3319975 h 5261317"/>
              <a:gd name="connsiteX45" fmla="*/ 241885 w 337687"/>
              <a:gd name="connsiteY45" fmla="*/ 3418449 h 5261317"/>
              <a:gd name="connsiteX46" fmla="*/ 227817 w 337687"/>
              <a:gd name="connsiteY46" fmla="*/ 3460652 h 5261317"/>
              <a:gd name="connsiteX47" fmla="*/ 213750 w 337687"/>
              <a:gd name="connsiteY47" fmla="*/ 3516923 h 5261317"/>
              <a:gd name="connsiteX48" fmla="*/ 270021 w 337687"/>
              <a:gd name="connsiteY48" fmla="*/ 3727938 h 5261317"/>
              <a:gd name="connsiteX49" fmla="*/ 241885 w 337687"/>
              <a:gd name="connsiteY49" fmla="*/ 3770141 h 5261317"/>
              <a:gd name="connsiteX50" fmla="*/ 284088 w 337687"/>
              <a:gd name="connsiteY50" fmla="*/ 3910818 h 5261317"/>
              <a:gd name="connsiteX51" fmla="*/ 312224 w 337687"/>
              <a:gd name="connsiteY51" fmla="*/ 3938954 h 5261317"/>
              <a:gd name="connsiteX52" fmla="*/ 312224 w 337687"/>
              <a:gd name="connsiteY52" fmla="*/ 4051495 h 5261317"/>
              <a:gd name="connsiteX53" fmla="*/ 284088 w 337687"/>
              <a:gd name="connsiteY53" fmla="*/ 4079631 h 5261317"/>
              <a:gd name="connsiteX54" fmla="*/ 270021 w 337687"/>
              <a:gd name="connsiteY54" fmla="*/ 4121834 h 5261317"/>
              <a:gd name="connsiteX55" fmla="*/ 298156 w 337687"/>
              <a:gd name="connsiteY55" fmla="*/ 4206240 h 5261317"/>
              <a:gd name="connsiteX56" fmla="*/ 255953 w 337687"/>
              <a:gd name="connsiteY56" fmla="*/ 4332849 h 5261317"/>
              <a:gd name="connsiteX57" fmla="*/ 241885 w 337687"/>
              <a:gd name="connsiteY57" fmla="*/ 4375052 h 5261317"/>
              <a:gd name="connsiteX58" fmla="*/ 227817 w 337687"/>
              <a:gd name="connsiteY58" fmla="*/ 4431323 h 5261317"/>
              <a:gd name="connsiteX59" fmla="*/ 171547 w 337687"/>
              <a:gd name="connsiteY59" fmla="*/ 4572000 h 5261317"/>
              <a:gd name="connsiteX60" fmla="*/ 143411 w 337687"/>
              <a:gd name="connsiteY60" fmla="*/ 4600135 h 5261317"/>
              <a:gd name="connsiteX61" fmla="*/ 143411 w 337687"/>
              <a:gd name="connsiteY61" fmla="*/ 4712677 h 5261317"/>
              <a:gd name="connsiteX62" fmla="*/ 227817 w 337687"/>
              <a:gd name="connsiteY62" fmla="*/ 4726744 h 5261317"/>
              <a:gd name="connsiteX63" fmla="*/ 213750 w 337687"/>
              <a:gd name="connsiteY63" fmla="*/ 4768948 h 5261317"/>
              <a:gd name="connsiteX64" fmla="*/ 185614 w 337687"/>
              <a:gd name="connsiteY64" fmla="*/ 4811151 h 5261317"/>
              <a:gd name="connsiteX65" fmla="*/ 199682 w 337687"/>
              <a:gd name="connsiteY65" fmla="*/ 4853354 h 5261317"/>
              <a:gd name="connsiteX66" fmla="*/ 157479 w 337687"/>
              <a:gd name="connsiteY66" fmla="*/ 4895557 h 5261317"/>
              <a:gd name="connsiteX67" fmla="*/ 44937 w 337687"/>
              <a:gd name="connsiteY67" fmla="*/ 4979963 h 5261317"/>
              <a:gd name="connsiteX68" fmla="*/ 30870 w 337687"/>
              <a:gd name="connsiteY68" fmla="*/ 5022166 h 5261317"/>
              <a:gd name="connsiteX69" fmla="*/ 2734 w 337687"/>
              <a:gd name="connsiteY69" fmla="*/ 5064369 h 5261317"/>
              <a:gd name="connsiteX70" fmla="*/ 16802 w 337687"/>
              <a:gd name="connsiteY70" fmla="*/ 5120640 h 5261317"/>
              <a:gd name="connsiteX71" fmla="*/ 87141 w 337687"/>
              <a:gd name="connsiteY71" fmla="*/ 5148775 h 5261317"/>
              <a:gd name="connsiteX72" fmla="*/ 101208 w 337687"/>
              <a:gd name="connsiteY72" fmla="*/ 5190978 h 5261317"/>
              <a:gd name="connsiteX73" fmla="*/ 129344 w 337687"/>
              <a:gd name="connsiteY73" fmla="*/ 5190978 h 5261317"/>
              <a:gd name="connsiteX74" fmla="*/ 143411 w 337687"/>
              <a:gd name="connsiteY74" fmla="*/ 5261317 h 52613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Lst>
            <a:rect l="l" t="t" r="r" b="b"/>
            <a:pathLst>
              <a:path w="337687" h="5261317">
                <a:moveTo>
                  <a:pt x="199682" y="0"/>
                </a:moveTo>
                <a:cubicBezTo>
                  <a:pt x="190304" y="14068"/>
                  <a:pt x="182109" y="29001"/>
                  <a:pt x="171547" y="42203"/>
                </a:cubicBezTo>
                <a:cubicBezTo>
                  <a:pt x="146431" y="73597"/>
                  <a:pt x="124117" y="65834"/>
                  <a:pt x="157479" y="112541"/>
                </a:cubicBezTo>
                <a:cubicBezTo>
                  <a:pt x="172897" y="134126"/>
                  <a:pt x="194993" y="150055"/>
                  <a:pt x="213750" y="168812"/>
                </a:cubicBezTo>
                <a:lnTo>
                  <a:pt x="241885" y="196948"/>
                </a:lnTo>
                <a:cubicBezTo>
                  <a:pt x="237196" y="225083"/>
                  <a:pt x="233411" y="253384"/>
                  <a:pt x="227817" y="281354"/>
                </a:cubicBezTo>
                <a:cubicBezTo>
                  <a:pt x="224025" y="300312"/>
                  <a:pt x="216009" y="318423"/>
                  <a:pt x="213750" y="337624"/>
                </a:cubicBezTo>
                <a:cubicBezTo>
                  <a:pt x="206606" y="398345"/>
                  <a:pt x="204371" y="459544"/>
                  <a:pt x="199682" y="520504"/>
                </a:cubicBezTo>
                <a:cubicBezTo>
                  <a:pt x="204371" y="553329"/>
                  <a:pt x="213750" y="585820"/>
                  <a:pt x="213750" y="618978"/>
                </a:cubicBezTo>
                <a:cubicBezTo>
                  <a:pt x="213750" y="633807"/>
                  <a:pt x="199682" y="646352"/>
                  <a:pt x="199682" y="661181"/>
                </a:cubicBezTo>
                <a:cubicBezTo>
                  <a:pt x="199682" y="700033"/>
                  <a:pt x="218913" y="730940"/>
                  <a:pt x="241885" y="759655"/>
                </a:cubicBezTo>
                <a:cubicBezTo>
                  <a:pt x="250171" y="770012"/>
                  <a:pt x="260642" y="778412"/>
                  <a:pt x="270021" y="787791"/>
                </a:cubicBezTo>
                <a:cubicBezTo>
                  <a:pt x="237196" y="886265"/>
                  <a:pt x="232506" y="844062"/>
                  <a:pt x="255953" y="914400"/>
                </a:cubicBezTo>
                <a:cubicBezTo>
                  <a:pt x="251264" y="937846"/>
                  <a:pt x="247684" y="961542"/>
                  <a:pt x="241885" y="984738"/>
                </a:cubicBezTo>
                <a:cubicBezTo>
                  <a:pt x="238288" y="999124"/>
                  <a:pt x="230725" y="1012400"/>
                  <a:pt x="227817" y="1026941"/>
                </a:cubicBezTo>
                <a:cubicBezTo>
                  <a:pt x="203902" y="1146517"/>
                  <a:pt x="240385" y="1098780"/>
                  <a:pt x="185614" y="1153551"/>
                </a:cubicBezTo>
                <a:cubicBezTo>
                  <a:pt x="180925" y="1167619"/>
                  <a:pt x="171547" y="1180925"/>
                  <a:pt x="171547" y="1195754"/>
                </a:cubicBezTo>
                <a:cubicBezTo>
                  <a:pt x="171547" y="1258276"/>
                  <a:pt x="218438" y="1227016"/>
                  <a:pt x="143411" y="1252024"/>
                </a:cubicBezTo>
                <a:cubicBezTo>
                  <a:pt x="111256" y="1348497"/>
                  <a:pt x="143411" y="1228758"/>
                  <a:pt x="143411" y="1364566"/>
                </a:cubicBezTo>
                <a:cubicBezTo>
                  <a:pt x="143411" y="1401091"/>
                  <a:pt x="123496" y="1412617"/>
                  <a:pt x="101208" y="1434904"/>
                </a:cubicBezTo>
                <a:cubicBezTo>
                  <a:pt x="105897" y="1472418"/>
                  <a:pt x="108513" y="1510250"/>
                  <a:pt x="115276" y="1547446"/>
                </a:cubicBezTo>
                <a:cubicBezTo>
                  <a:pt x="117929" y="1562035"/>
                  <a:pt x="131782" y="1575022"/>
                  <a:pt x="129344" y="1589649"/>
                </a:cubicBezTo>
                <a:cubicBezTo>
                  <a:pt x="125795" y="1610942"/>
                  <a:pt x="88104" y="1644956"/>
                  <a:pt x="73073" y="1659988"/>
                </a:cubicBezTo>
                <a:cubicBezTo>
                  <a:pt x="77762" y="1683434"/>
                  <a:pt x="77247" y="1708559"/>
                  <a:pt x="87141" y="1730326"/>
                </a:cubicBezTo>
                <a:cubicBezTo>
                  <a:pt x="101133" y="1761109"/>
                  <a:pt x="143411" y="1814732"/>
                  <a:pt x="143411" y="1814732"/>
                </a:cubicBezTo>
                <a:cubicBezTo>
                  <a:pt x="148100" y="1852246"/>
                  <a:pt x="139119" y="1894226"/>
                  <a:pt x="157479" y="1927274"/>
                </a:cubicBezTo>
                <a:cubicBezTo>
                  <a:pt x="205319" y="2013386"/>
                  <a:pt x="237364" y="1870501"/>
                  <a:pt x="199682" y="1983544"/>
                </a:cubicBezTo>
                <a:cubicBezTo>
                  <a:pt x="209060" y="2006990"/>
                  <a:pt x="224685" y="2028826"/>
                  <a:pt x="227817" y="2053883"/>
                </a:cubicBezTo>
                <a:cubicBezTo>
                  <a:pt x="230883" y="2078408"/>
                  <a:pt x="196345" y="2122193"/>
                  <a:pt x="185614" y="2138289"/>
                </a:cubicBezTo>
                <a:cubicBezTo>
                  <a:pt x="204371" y="2166424"/>
                  <a:pt x="217975" y="2198785"/>
                  <a:pt x="241885" y="2222695"/>
                </a:cubicBezTo>
                <a:cubicBezTo>
                  <a:pt x="281976" y="2262786"/>
                  <a:pt x="262664" y="2239795"/>
                  <a:pt x="298156" y="2293034"/>
                </a:cubicBezTo>
                <a:cubicBezTo>
                  <a:pt x="293467" y="2353994"/>
                  <a:pt x="305224" y="2418544"/>
                  <a:pt x="284088" y="2475914"/>
                </a:cubicBezTo>
                <a:cubicBezTo>
                  <a:pt x="270333" y="2513250"/>
                  <a:pt x="199682" y="2560320"/>
                  <a:pt x="199682" y="2560320"/>
                </a:cubicBezTo>
                <a:cubicBezTo>
                  <a:pt x="190304" y="2602523"/>
                  <a:pt x="186322" y="2646299"/>
                  <a:pt x="171547" y="2686929"/>
                </a:cubicBezTo>
                <a:cubicBezTo>
                  <a:pt x="167014" y="2699394"/>
                  <a:pt x="151696" y="2704707"/>
                  <a:pt x="143411" y="2715064"/>
                </a:cubicBezTo>
                <a:cubicBezTo>
                  <a:pt x="132849" y="2728267"/>
                  <a:pt x="124654" y="2743200"/>
                  <a:pt x="115276" y="2757268"/>
                </a:cubicBezTo>
                <a:cubicBezTo>
                  <a:pt x="119965" y="2776025"/>
                  <a:pt x="120698" y="2796245"/>
                  <a:pt x="129344" y="2813538"/>
                </a:cubicBezTo>
                <a:cubicBezTo>
                  <a:pt x="135275" y="2825401"/>
                  <a:pt x="150655" y="2830301"/>
                  <a:pt x="157479" y="2841674"/>
                </a:cubicBezTo>
                <a:cubicBezTo>
                  <a:pt x="165108" y="2854390"/>
                  <a:pt x="166858" y="2869809"/>
                  <a:pt x="171547" y="2883877"/>
                </a:cubicBezTo>
                <a:cubicBezTo>
                  <a:pt x="166858" y="2902634"/>
                  <a:pt x="162791" y="2921558"/>
                  <a:pt x="157479" y="2940148"/>
                </a:cubicBezTo>
                <a:cubicBezTo>
                  <a:pt x="153405" y="2954406"/>
                  <a:pt x="143411" y="2967522"/>
                  <a:pt x="143411" y="2982351"/>
                </a:cubicBezTo>
                <a:cubicBezTo>
                  <a:pt x="143411" y="3020157"/>
                  <a:pt x="153062" y="3057345"/>
                  <a:pt x="157479" y="3094892"/>
                </a:cubicBezTo>
                <a:cubicBezTo>
                  <a:pt x="158969" y="3107561"/>
                  <a:pt x="163084" y="3226153"/>
                  <a:pt x="185614" y="3263704"/>
                </a:cubicBezTo>
                <a:cubicBezTo>
                  <a:pt x="192438" y="3275077"/>
                  <a:pt x="203393" y="3283554"/>
                  <a:pt x="213750" y="3291840"/>
                </a:cubicBezTo>
                <a:cubicBezTo>
                  <a:pt x="226952" y="3302402"/>
                  <a:pt x="241885" y="3310597"/>
                  <a:pt x="255953" y="3319975"/>
                </a:cubicBezTo>
                <a:cubicBezTo>
                  <a:pt x="201663" y="3374265"/>
                  <a:pt x="241885" y="3318436"/>
                  <a:pt x="241885" y="3418449"/>
                </a:cubicBezTo>
                <a:cubicBezTo>
                  <a:pt x="241885" y="3433278"/>
                  <a:pt x="231891" y="3446394"/>
                  <a:pt x="227817" y="3460652"/>
                </a:cubicBezTo>
                <a:cubicBezTo>
                  <a:pt x="222506" y="3479242"/>
                  <a:pt x="218439" y="3498166"/>
                  <a:pt x="213750" y="3516923"/>
                </a:cubicBezTo>
                <a:cubicBezTo>
                  <a:pt x="244665" y="3702412"/>
                  <a:pt x="210241" y="3638270"/>
                  <a:pt x="270021" y="3727938"/>
                </a:cubicBezTo>
                <a:cubicBezTo>
                  <a:pt x="260642" y="3742006"/>
                  <a:pt x="243567" y="3753318"/>
                  <a:pt x="241885" y="3770141"/>
                </a:cubicBezTo>
                <a:cubicBezTo>
                  <a:pt x="235501" y="3833984"/>
                  <a:pt x="249208" y="3867218"/>
                  <a:pt x="284088" y="3910818"/>
                </a:cubicBezTo>
                <a:cubicBezTo>
                  <a:pt x="292374" y="3921175"/>
                  <a:pt x="302845" y="3929575"/>
                  <a:pt x="312224" y="3938954"/>
                </a:cubicBezTo>
                <a:cubicBezTo>
                  <a:pt x="328588" y="3988048"/>
                  <a:pt x="337687" y="3992081"/>
                  <a:pt x="312224" y="4051495"/>
                </a:cubicBezTo>
                <a:cubicBezTo>
                  <a:pt x="306999" y="4063686"/>
                  <a:pt x="293467" y="4070252"/>
                  <a:pt x="284088" y="4079631"/>
                </a:cubicBezTo>
                <a:cubicBezTo>
                  <a:pt x="279399" y="4093699"/>
                  <a:pt x="268383" y="4107096"/>
                  <a:pt x="270021" y="4121834"/>
                </a:cubicBezTo>
                <a:cubicBezTo>
                  <a:pt x="273296" y="4151310"/>
                  <a:pt x="298156" y="4206240"/>
                  <a:pt x="298156" y="4206240"/>
                </a:cubicBezTo>
                <a:cubicBezTo>
                  <a:pt x="249206" y="4279666"/>
                  <a:pt x="281225" y="4219130"/>
                  <a:pt x="255953" y="4332849"/>
                </a:cubicBezTo>
                <a:cubicBezTo>
                  <a:pt x="252736" y="4347325"/>
                  <a:pt x="245959" y="4360794"/>
                  <a:pt x="241885" y="4375052"/>
                </a:cubicBezTo>
                <a:cubicBezTo>
                  <a:pt x="236573" y="4393642"/>
                  <a:pt x="233373" y="4412804"/>
                  <a:pt x="227817" y="4431323"/>
                </a:cubicBezTo>
                <a:cubicBezTo>
                  <a:pt x="215339" y="4472916"/>
                  <a:pt x="197184" y="4533544"/>
                  <a:pt x="171547" y="4572000"/>
                </a:cubicBezTo>
                <a:cubicBezTo>
                  <a:pt x="164190" y="4583036"/>
                  <a:pt x="152790" y="4590757"/>
                  <a:pt x="143411" y="4600135"/>
                </a:cubicBezTo>
                <a:cubicBezTo>
                  <a:pt x="137728" y="4622870"/>
                  <a:pt x="111582" y="4689942"/>
                  <a:pt x="143411" y="4712677"/>
                </a:cubicBezTo>
                <a:cubicBezTo>
                  <a:pt x="166621" y="4729256"/>
                  <a:pt x="199682" y="4722055"/>
                  <a:pt x="227817" y="4726744"/>
                </a:cubicBezTo>
                <a:cubicBezTo>
                  <a:pt x="223128" y="4740812"/>
                  <a:pt x="220382" y="4755685"/>
                  <a:pt x="213750" y="4768948"/>
                </a:cubicBezTo>
                <a:cubicBezTo>
                  <a:pt x="206189" y="4784070"/>
                  <a:pt x="188394" y="4794474"/>
                  <a:pt x="185614" y="4811151"/>
                </a:cubicBezTo>
                <a:cubicBezTo>
                  <a:pt x="183176" y="4825778"/>
                  <a:pt x="194993" y="4839286"/>
                  <a:pt x="199682" y="4853354"/>
                </a:cubicBezTo>
                <a:cubicBezTo>
                  <a:pt x="185614" y="4867422"/>
                  <a:pt x="172877" y="4882959"/>
                  <a:pt x="157479" y="4895557"/>
                </a:cubicBezTo>
                <a:cubicBezTo>
                  <a:pt x="121186" y="4925251"/>
                  <a:pt x="44937" y="4979963"/>
                  <a:pt x="44937" y="4979963"/>
                </a:cubicBezTo>
                <a:cubicBezTo>
                  <a:pt x="40248" y="4994031"/>
                  <a:pt x="37502" y="5008903"/>
                  <a:pt x="30870" y="5022166"/>
                </a:cubicBezTo>
                <a:cubicBezTo>
                  <a:pt x="23309" y="5037288"/>
                  <a:pt x="5125" y="5047632"/>
                  <a:pt x="2734" y="5064369"/>
                </a:cubicBezTo>
                <a:cubicBezTo>
                  <a:pt x="0" y="5083509"/>
                  <a:pt x="12113" y="5101883"/>
                  <a:pt x="16802" y="5120640"/>
                </a:cubicBezTo>
                <a:cubicBezTo>
                  <a:pt x="119550" y="5086390"/>
                  <a:pt x="108401" y="5063732"/>
                  <a:pt x="87141" y="5148775"/>
                </a:cubicBezTo>
                <a:cubicBezTo>
                  <a:pt x="91830" y="5162843"/>
                  <a:pt x="87140" y="5186289"/>
                  <a:pt x="101208" y="5190978"/>
                </a:cubicBezTo>
                <a:cubicBezTo>
                  <a:pt x="118184" y="5196637"/>
                  <a:pt x="236343" y="5155314"/>
                  <a:pt x="129344" y="5190978"/>
                </a:cubicBezTo>
                <a:lnTo>
                  <a:pt x="143411" y="5261317"/>
                </a:lnTo>
              </a:path>
            </a:pathLst>
          </a:custGeom>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a:p>
        </xdr:txBody>
      </xdr:sp>
      <xdr:sp macro="" textlink="">
        <xdr:nvSpPr>
          <xdr:cNvPr id="104" name="TextBox 38"/>
          <xdr:cNvSpPr txBox="1"/>
        </xdr:nvSpPr>
        <xdr:spPr>
          <a:xfrm rot="812234">
            <a:off x="7427648" y="1119760"/>
            <a:ext cx="282494" cy="478809"/>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solidFill>
                  <a:srgbClr val="C00000"/>
                </a:solidFill>
              </a:rPr>
              <a:t>z</a:t>
            </a:r>
          </a:p>
        </xdr:txBody>
      </xdr:sp>
      <xdr:sp macro="" textlink="">
        <xdr:nvSpPr>
          <xdr:cNvPr id="105" name="Freeform 104"/>
          <xdr:cNvSpPr/>
        </xdr:nvSpPr>
        <xdr:spPr>
          <a:xfrm>
            <a:off x="6090817" y="1899756"/>
            <a:ext cx="1046463" cy="666723"/>
          </a:xfrm>
          <a:custGeom>
            <a:avLst/>
            <a:gdLst>
              <a:gd name="connsiteX0" fmla="*/ 0 w 1113905"/>
              <a:gd name="connsiteY0" fmla="*/ 651164 h 651164"/>
              <a:gd name="connsiteX1" fmla="*/ 41563 w 1113905"/>
              <a:gd name="connsiteY1" fmla="*/ 476596 h 651164"/>
              <a:gd name="connsiteX2" fmla="*/ 149629 w 1113905"/>
              <a:gd name="connsiteY2" fmla="*/ 285404 h 651164"/>
              <a:gd name="connsiteX3" fmla="*/ 399011 w 1113905"/>
              <a:gd name="connsiteY3" fmla="*/ 110836 h 651164"/>
              <a:gd name="connsiteX4" fmla="*/ 656705 w 1113905"/>
              <a:gd name="connsiteY4" fmla="*/ 36022 h 651164"/>
              <a:gd name="connsiteX5" fmla="*/ 980902 w 1113905"/>
              <a:gd name="connsiteY5" fmla="*/ 2771 h 651164"/>
              <a:gd name="connsiteX6" fmla="*/ 1113905 w 1113905"/>
              <a:gd name="connsiteY6" fmla="*/ 19396 h 6511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13905" h="651164">
                <a:moveTo>
                  <a:pt x="0" y="651164"/>
                </a:moveTo>
                <a:cubicBezTo>
                  <a:pt x="8312" y="594360"/>
                  <a:pt x="16625" y="537556"/>
                  <a:pt x="41563" y="476596"/>
                </a:cubicBezTo>
                <a:cubicBezTo>
                  <a:pt x="66501" y="415636"/>
                  <a:pt x="90054" y="346364"/>
                  <a:pt x="149629" y="285404"/>
                </a:cubicBezTo>
                <a:cubicBezTo>
                  <a:pt x="209204" y="224444"/>
                  <a:pt x="314498" y="152400"/>
                  <a:pt x="399011" y="110836"/>
                </a:cubicBezTo>
                <a:cubicBezTo>
                  <a:pt x="483524" y="69272"/>
                  <a:pt x="559723" y="54033"/>
                  <a:pt x="656705" y="36022"/>
                </a:cubicBezTo>
                <a:cubicBezTo>
                  <a:pt x="753687" y="18011"/>
                  <a:pt x="904702" y="5542"/>
                  <a:pt x="980902" y="2771"/>
                </a:cubicBezTo>
                <a:cubicBezTo>
                  <a:pt x="1057102" y="0"/>
                  <a:pt x="1085503" y="9698"/>
                  <a:pt x="1113905" y="19396"/>
                </a:cubicBezTo>
              </a:path>
            </a:pathLst>
          </a:custGeom>
          <a:ln w="38100">
            <a:solidFill>
              <a:schemeClr val="accent3">
                <a:lumMod val="75000"/>
              </a:schemeClr>
            </a:solidFill>
            <a:prstDash val="sysDot"/>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a:p>
        </xdr:txBody>
      </xdr:sp>
      <xdr:sp macro="" textlink="">
        <xdr:nvSpPr>
          <xdr:cNvPr id="106" name="Freeform 105"/>
          <xdr:cNvSpPr/>
        </xdr:nvSpPr>
        <xdr:spPr>
          <a:xfrm rot="1455542" flipH="1">
            <a:off x="6998601" y="2104004"/>
            <a:ext cx="1017282" cy="661775"/>
          </a:xfrm>
          <a:custGeom>
            <a:avLst/>
            <a:gdLst>
              <a:gd name="connsiteX0" fmla="*/ 0 w 1113905"/>
              <a:gd name="connsiteY0" fmla="*/ 651164 h 651164"/>
              <a:gd name="connsiteX1" fmla="*/ 41563 w 1113905"/>
              <a:gd name="connsiteY1" fmla="*/ 476596 h 651164"/>
              <a:gd name="connsiteX2" fmla="*/ 149629 w 1113905"/>
              <a:gd name="connsiteY2" fmla="*/ 285404 h 651164"/>
              <a:gd name="connsiteX3" fmla="*/ 399011 w 1113905"/>
              <a:gd name="connsiteY3" fmla="*/ 110836 h 651164"/>
              <a:gd name="connsiteX4" fmla="*/ 656705 w 1113905"/>
              <a:gd name="connsiteY4" fmla="*/ 36022 h 651164"/>
              <a:gd name="connsiteX5" fmla="*/ 980902 w 1113905"/>
              <a:gd name="connsiteY5" fmla="*/ 2771 h 651164"/>
              <a:gd name="connsiteX6" fmla="*/ 1113905 w 1113905"/>
              <a:gd name="connsiteY6" fmla="*/ 19396 h 6511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13905" h="651164">
                <a:moveTo>
                  <a:pt x="0" y="651164"/>
                </a:moveTo>
                <a:cubicBezTo>
                  <a:pt x="8312" y="594360"/>
                  <a:pt x="16625" y="537556"/>
                  <a:pt x="41563" y="476596"/>
                </a:cubicBezTo>
                <a:cubicBezTo>
                  <a:pt x="66501" y="415636"/>
                  <a:pt x="90054" y="346364"/>
                  <a:pt x="149629" y="285404"/>
                </a:cubicBezTo>
                <a:cubicBezTo>
                  <a:pt x="209204" y="224444"/>
                  <a:pt x="314498" y="152400"/>
                  <a:pt x="399011" y="110836"/>
                </a:cubicBezTo>
                <a:cubicBezTo>
                  <a:pt x="483524" y="69272"/>
                  <a:pt x="559723" y="54033"/>
                  <a:pt x="656705" y="36022"/>
                </a:cubicBezTo>
                <a:cubicBezTo>
                  <a:pt x="753687" y="18011"/>
                  <a:pt x="904702" y="5542"/>
                  <a:pt x="980902" y="2771"/>
                </a:cubicBezTo>
                <a:cubicBezTo>
                  <a:pt x="1057102" y="0"/>
                  <a:pt x="1085503" y="9698"/>
                  <a:pt x="1113905" y="19396"/>
                </a:cubicBezTo>
              </a:path>
            </a:pathLst>
          </a:custGeom>
          <a:ln w="38100">
            <a:solidFill>
              <a:schemeClr val="accent3">
                <a:lumMod val="75000"/>
              </a:schemeClr>
            </a:solidFill>
            <a:prstDash val="sysDot"/>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a:p>
        </xdr:txBody>
      </xdr:sp>
      <xdr:sp macro="" textlink="">
        <xdr:nvSpPr>
          <xdr:cNvPr id="107" name="Freeform 106"/>
          <xdr:cNvSpPr/>
        </xdr:nvSpPr>
        <xdr:spPr>
          <a:xfrm>
            <a:off x="5806303" y="2633812"/>
            <a:ext cx="2014362" cy="1919061"/>
          </a:xfrm>
          <a:custGeom>
            <a:avLst/>
            <a:gdLst>
              <a:gd name="connsiteX0" fmla="*/ 2000596 w 2000596"/>
              <a:gd name="connsiteY0" fmla="*/ 365760 h 1885603"/>
              <a:gd name="connsiteX1" fmla="*/ 1925782 w 2000596"/>
              <a:gd name="connsiteY1" fmla="*/ 706581 h 1885603"/>
              <a:gd name="connsiteX2" fmla="*/ 1709651 w 2000596"/>
              <a:gd name="connsiteY2" fmla="*/ 1587730 h 1885603"/>
              <a:gd name="connsiteX3" fmla="*/ 1476895 w 2000596"/>
              <a:gd name="connsiteY3" fmla="*/ 1862050 h 1885603"/>
              <a:gd name="connsiteX4" fmla="*/ 778625 w 2000596"/>
              <a:gd name="connsiteY4" fmla="*/ 1729047 h 1885603"/>
              <a:gd name="connsiteX5" fmla="*/ 130233 w 2000596"/>
              <a:gd name="connsiteY5" fmla="*/ 1546167 h 1885603"/>
              <a:gd name="connsiteX6" fmla="*/ 22167 w 2000596"/>
              <a:gd name="connsiteY6" fmla="*/ 1138843 h 1885603"/>
              <a:gd name="connsiteX7" fmla="*/ 263236 w 2000596"/>
              <a:gd name="connsiteY7" fmla="*/ 0 h 1885603"/>
              <a:gd name="connsiteX8" fmla="*/ 263236 w 2000596"/>
              <a:gd name="connsiteY8" fmla="*/ 0 h 18856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000596" h="1885603">
                <a:moveTo>
                  <a:pt x="2000596" y="365760"/>
                </a:moveTo>
                <a:cubicBezTo>
                  <a:pt x="1987434" y="434339"/>
                  <a:pt x="1974273" y="502919"/>
                  <a:pt x="1925782" y="706581"/>
                </a:cubicBezTo>
                <a:cubicBezTo>
                  <a:pt x="1877291" y="910243"/>
                  <a:pt x="1784466" y="1395152"/>
                  <a:pt x="1709651" y="1587730"/>
                </a:cubicBezTo>
                <a:cubicBezTo>
                  <a:pt x="1634836" y="1780308"/>
                  <a:pt x="1632066" y="1838497"/>
                  <a:pt x="1476895" y="1862050"/>
                </a:cubicBezTo>
                <a:cubicBezTo>
                  <a:pt x="1321724" y="1885603"/>
                  <a:pt x="1003069" y="1781694"/>
                  <a:pt x="778625" y="1729047"/>
                </a:cubicBezTo>
                <a:cubicBezTo>
                  <a:pt x="554181" y="1676400"/>
                  <a:pt x="256309" y="1644534"/>
                  <a:pt x="130233" y="1546167"/>
                </a:cubicBezTo>
                <a:cubicBezTo>
                  <a:pt x="4157" y="1447800"/>
                  <a:pt x="0" y="1396537"/>
                  <a:pt x="22167" y="1138843"/>
                </a:cubicBezTo>
                <a:cubicBezTo>
                  <a:pt x="44334" y="881149"/>
                  <a:pt x="263236" y="0"/>
                  <a:pt x="263236" y="0"/>
                </a:cubicBezTo>
                <a:lnTo>
                  <a:pt x="263236" y="0"/>
                </a:lnTo>
              </a:path>
            </a:pathLst>
          </a:custGeom>
          <a:ln w="38100">
            <a:solidFill>
              <a:schemeClr val="accent3">
                <a:lumMod val="75000"/>
              </a:schemeClr>
            </a:solidFill>
            <a:prstDash val="sysDot"/>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a:ln w="38100">
                <a:solidFill>
                  <a:schemeClr val="tx1"/>
                </a:solidFill>
              </a:ln>
            </a:endParaRPr>
          </a:p>
        </xdr:txBody>
      </xdr:sp>
      <xdr:cxnSp macro="">
        <xdr:nvCxnSpPr>
          <xdr:cNvPr id="108" name="Straight Connector 107"/>
          <xdr:cNvCxnSpPr/>
        </xdr:nvCxnSpPr>
        <xdr:spPr>
          <a:xfrm>
            <a:off x="6316128" y="2452718"/>
            <a:ext cx="10373" cy="1612581"/>
          </a:xfrm>
          <a:prstGeom prst="line">
            <a:avLst/>
          </a:prstGeom>
          <a:ln w="50800">
            <a:solidFill>
              <a:srgbClr val="00B050"/>
            </a:solidFill>
            <a:headEnd type="triangle"/>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109" name="TextBox 28"/>
          <xdr:cNvSpPr txBox="1"/>
        </xdr:nvSpPr>
        <xdr:spPr>
          <a:xfrm>
            <a:off x="6351224" y="2995039"/>
            <a:ext cx="291090" cy="441862"/>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b="1">
                <a:solidFill>
                  <a:srgbClr val="00B050"/>
                </a:solidFill>
              </a:rPr>
              <a:t>i</a:t>
            </a:r>
          </a:p>
        </xdr:txBody>
      </xdr:sp>
      <xdr:cxnSp macro="">
        <xdr:nvCxnSpPr>
          <xdr:cNvPr id="110" name="Straight Arrow Connector 109"/>
          <xdr:cNvCxnSpPr/>
        </xdr:nvCxnSpPr>
        <xdr:spPr>
          <a:xfrm flipH="1">
            <a:off x="5672941" y="2488547"/>
            <a:ext cx="365921" cy="1624521"/>
          </a:xfrm>
          <a:prstGeom prst="straightConnector1">
            <a:avLst/>
          </a:prstGeom>
          <a:ln w="50800">
            <a:headEnd type="triangle" w="med" len="med"/>
            <a:tailEnd type="triangle" w="med" len="med"/>
          </a:ln>
        </xdr:spPr>
        <xdr:style>
          <a:lnRef idx="1">
            <a:schemeClr val="accent2"/>
          </a:lnRef>
          <a:fillRef idx="0">
            <a:schemeClr val="accent2"/>
          </a:fillRef>
          <a:effectRef idx="0">
            <a:schemeClr val="accent2"/>
          </a:effectRef>
          <a:fontRef idx="minor">
            <a:schemeClr val="tx1"/>
          </a:fontRef>
        </xdr:style>
      </xdr:cxnSp>
      <xdr:sp macro="" textlink="">
        <xdr:nvSpPr>
          <xdr:cNvPr id="111" name="TextBox 38"/>
          <xdr:cNvSpPr txBox="1"/>
        </xdr:nvSpPr>
        <xdr:spPr>
          <a:xfrm rot="734928">
            <a:off x="5471296" y="2946169"/>
            <a:ext cx="583328" cy="478809"/>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solidFill>
                  <a:srgbClr val="C00000"/>
                </a:solidFill>
              </a:rPr>
              <a:t>zz</a:t>
            </a:r>
          </a:p>
        </xdr:txBody>
      </xdr:sp>
    </xdr:grpSp>
    <xdr:clientData/>
  </xdr:twoCellAnchor>
  <xdr:twoCellAnchor>
    <xdr:from>
      <xdr:col>8</xdr:col>
      <xdr:colOff>402326</xdr:colOff>
      <xdr:row>26</xdr:row>
      <xdr:rowOff>67292</xdr:rowOff>
    </xdr:from>
    <xdr:to>
      <xdr:col>9</xdr:col>
      <xdr:colOff>46335</xdr:colOff>
      <xdr:row>28</xdr:row>
      <xdr:rowOff>58576</xdr:rowOff>
    </xdr:to>
    <xdr:sp macro="" textlink="">
      <xdr:nvSpPr>
        <xdr:cNvPr id="33" name="TextBox 27"/>
        <xdr:cNvSpPr txBox="1"/>
      </xdr:nvSpPr>
      <xdr:spPr>
        <a:xfrm>
          <a:off x="6565001" y="5639417"/>
          <a:ext cx="320284" cy="372284"/>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solidFill>
                <a:schemeClr val="tx1"/>
              </a:solidFill>
            </a:rPr>
            <a:t>x</a:t>
          </a:r>
        </a:p>
      </xdr:txBody>
    </xdr:sp>
    <xdr:clientData/>
  </xdr:twoCellAnchor>
  <xdr:twoCellAnchor>
    <xdr:from>
      <xdr:col>8</xdr:col>
      <xdr:colOff>192130</xdr:colOff>
      <xdr:row>27</xdr:row>
      <xdr:rowOff>179397</xdr:rowOff>
    </xdr:from>
    <xdr:to>
      <xdr:col>9</xdr:col>
      <xdr:colOff>237384</xdr:colOff>
      <xdr:row>27</xdr:row>
      <xdr:rowOff>179397</xdr:rowOff>
    </xdr:to>
    <xdr:cxnSp macro="">
      <xdr:nvCxnSpPr>
        <xdr:cNvPr id="34" name="Straight Connector 33"/>
        <xdr:cNvCxnSpPr/>
      </xdr:nvCxnSpPr>
      <xdr:spPr>
        <a:xfrm>
          <a:off x="6354805" y="5942022"/>
          <a:ext cx="721529" cy="0"/>
        </a:xfrm>
        <a:prstGeom prst="line">
          <a:avLst/>
        </a:prstGeom>
        <a:ln w="50800">
          <a:solidFill>
            <a:schemeClr val="tx1"/>
          </a:solidFill>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399620</xdr:colOff>
      <xdr:row>1</xdr:row>
      <xdr:rowOff>53783</xdr:rowOff>
    </xdr:from>
    <xdr:to>
      <xdr:col>11</xdr:col>
      <xdr:colOff>172753</xdr:colOff>
      <xdr:row>28</xdr:row>
      <xdr:rowOff>23625</xdr:rowOff>
    </xdr:to>
    <xdr:sp macro="" textlink="">
      <xdr:nvSpPr>
        <xdr:cNvPr id="4" name="Rectangle 3"/>
        <xdr:cNvSpPr/>
      </xdr:nvSpPr>
      <xdr:spPr>
        <a:xfrm>
          <a:off x="5760834" y="448390"/>
          <a:ext cx="2222419" cy="5575985"/>
        </a:xfrm>
        <a:prstGeom prst="rect">
          <a:avLst/>
        </a:prstGeom>
        <a:ln w="15875">
          <a:solidFill>
            <a:schemeClr val="tx1">
              <a:lumMod val="85000"/>
              <a:lumOff val="15000"/>
            </a:schemeClr>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n-US"/>
        </a:p>
      </xdr:txBody>
    </xdr:sp>
    <xdr:clientData/>
  </xdr:twoCellAnchor>
  <xdr:twoCellAnchor>
    <xdr:from>
      <xdr:col>9</xdr:col>
      <xdr:colOff>286186</xdr:colOff>
      <xdr:row>1</xdr:row>
      <xdr:rowOff>53783</xdr:rowOff>
    </xdr:from>
    <xdr:to>
      <xdr:col>9</xdr:col>
      <xdr:colOff>286186</xdr:colOff>
      <xdr:row>28</xdr:row>
      <xdr:rowOff>23625</xdr:rowOff>
    </xdr:to>
    <xdr:cxnSp macro="">
      <xdr:nvCxnSpPr>
        <xdr:cNvPr id="5" name="Straight Connector 4"/>
        <xdr:cNvCxnSpPr>
          <a:stCxn id="4" idx="0"/>
          <a:endCxn id="4" idx="2"/>
        </xdr:cNvCxnSpPr>
      </xdr:nvCxnSpPr>
      <xdr:spPr>
        <a:xfrm>
          <a:off x="6832459" y="452101"/>
          <a:ext cx="0" cy="555495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399740</xdr:colOff>
      <xdr:row>10</xdr:row>
      <xdr:rowOff>111443</xdr:rowOff>
    </xdr:from>
    <xdr:to>
      <xdr:col>10</xdr:col>
      <xdr:colOff>172633</xdr:colOff>
      <xdr:row>17</xdr:row>
      <xdr:rowOff>113168</xdr:rowOff>
    </xdr:to>
    <xdr:sp macro="" textlink="">
      <xdr:nvSpPr>
        <xdr:cNvPr id="8" name="Rectangle 7"/>
        <xdr:cNvSpPr/>
      </xdr:nvSpPr>
      <xdr:spPr>
        <a:xfrm>
          <a:off x="6373276" y="2465479"/>
          <a:ext cx="997536" cy="1552939"/>
        </a:xfrm>
        <a:prstGeom prst="rect">
          <a:avLst/>
        </a:prstGeom>
        <a:noFill/>
        <a:effectLst>
          <a:glow rad="1397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0</xdr:col>
      <xdr:colOff>57725</xdr:colOff>
      <xdr:row>34</xdr:row>
      <xdr:rowOff>81782</xdr:rowOff>
    </xdr:from>
    <xdr:to>
      <xdr:col>4</xdr:col>
      <xdr:colOff>129886</xdr:colOff>
      <xdr:row>60</xdr:row>
      <xdr:rowOff>124115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449305</xdr:colOff>
      <xdr:row>0</xdr:row>
      <xdr:rowOff>143492</xdr:rowOff>
    </xdr:from>
    <xdr:to>
      <xdr:col>11</xdr:col>
      <xdr:colOff>584369</xdr:colOff>
      <xdr:row>30</xdr:row>
      <xdr:rowOff>93724</xdr:rowOff>
    </xdr:to>
    <xdr:grpSp>
      <xdr:nvGrpSpPr>
        <xdr:cNvPr id="43" name="Group 42"/>
        <xdr:cNvGrpSpPr/>
      </xdr:nvGrpSpPr>
      <xdr:grpSpPr>
        <a:xfrm>
          <a:off x="5333725" y="143492"/>
          <a:ext cx="3228784" cy="6053852"/>
          <a:chOff x="5225412" y="143492"/>
          <a:chExt cx="3169457" cy="6331982"/>
        </a:xfrm>
      </xdr:grpSpPr>
      <xdr:cxnSp macro="">
        <xdr:nvCxnSpPr>
          <xdr:cNvPr id="6" name="Straight Connector 5"/>
          <xdr:cNvCxnSpPr/>
        </xdr:nvCxnSpPr>
        <xdr:spPr>
          <a:xfrm flipH="1">
            <a:off x="6221712" y="448390"/>
            <a:ext cx="1300664" cy="5575985"/>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7" name="Straight Connector 6"/>
          <xdr:cNvCxnSpPr/>
        </xdr:nvCxnSpPr>
        <xdr:spPr>
          <a:xfrm>
            <a:off x="5329612" y="2455835"/>
            <a:ext cx="3013605" cy="964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flipH="1">
            <a:off x="7061498" y="756998"/>
            <a:ext cx="1300665" cy="5575985"/>
          </a:xfrm>
          <a:prstGeom prst="line">
            <a:avLst/>
          </a:prstGeom>
          <a:ln>
            <a:prstDash val="dash"/>
          </a:ln>
        </xdr:spPr>
        <xdr:style>
          <a:lnRef idx="1">
            <a:schemeClr val="accent2"/>
          </a:lnRef>
          <a:fillRef idx="0">
            <a:schemeClr val="accent2"/>
          </a:fillRef>
          <a:effectRef idx="0">
            <a:schemeClr val="accent2"/>
          </a:effectRef>
          <a:fontRef idx="minor">
            <a:schemeClr val="tx1"/>
          </a:fontRef>
        </xdr:style>
      </xdr:cxnSp>
      <xdr:cxnSp macro="">
        <xdr:nvCxnSpPr>
          <xdr:cNvPr id="10" name="Straight Connector 9"/>
          <xdr:cNvCxnSpPr/>
        </xdr:nvCxnSpPr>
        <xdr:spPr>
          <a:xfrm flipH="1">
            <a:off x="5301194" y="297796"/>
            <a:ext cx="1305612" cy="5572274"/>
          </a:xfrm>
          <a:prstGeom prst="line">
            <a:avLst/>
          </a:prstGeom>
          <a:ln>
            <a:prstDash val="dash"/>
          </a:ln>
        </xdr:spPr>
        <xdr:style>
          <a:lnRef idx="1">
            <a:schemeClr val="accent2"/>
          </a:lnRef>
          <a:fillRef idx="0">
            <a:schemeClr val="accent2"/>
          </a:fillRef>
          <a:effectRef idx="0">
            <a:schemeClr val="accent2"/>
          </a:effectRef>
          <a:fontRef idx="minor">
            <a:schemeClr val="tx1"/>
          </a:fontRef>
        </xdr:style>
      </xdr:cxnSp>
      <xdr:sp macro="" textlink="">
        <xdr:nvSpPr>
          <xdr:cNvPr id="11" name="Isosceles Triangle 10"/>
          <xdr:cNvSpPr/>
        </xdr:nvSpPr>
        <xdr:spPr>
          <a:xfrm>
            <a:off x="7295030" y="3941266"/>
            <a:ext cx="151564" cy="77152"/>
          </a:xfrm>
          <a:prstGeom prst="triangle">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xnSp macro="">
        <xdr:nvCxnSpPr>
          <xdr:cNvPr id="12" name="Straight Arrow Connector 11"/>
          <xdr:cNvCxnSpPr/>
        </xdr:nvCxnSpPr>
        <xdr:spPr>
          <a:xfrm>
            <a:off x="6373276" y="1216200"/>
            <a:ext cx="1761541" cy="467861"/>
          </a:xfrm>
          <a:prstGeom prst="straightConnector1">
            <a:avLst/>
          </a:prstGeom>
          <a:ln w="50800">
            <a:headEnd type="triangle" w="med" len="med"/>
            <a:tailEnd type="triangle" w="med" len="med"/>
          </a:ln>
        </xdr:spPr>
        <xdr:style>
          <a:lnRef idx="1">
            <a:schemeClr val="accent2"/>
          </a:lnRef>
          <a:fillRef idx="0">
            <a:schemeClr val="accent2"/>
          </a:fillRef>
          <a:effectRef idx="0">
            <a:schemeClr val="accent2"/>
          </a:effectRef>
          <a:fontRef idx="minor">
            <a:schemeClr val="tx1"/>
          </a:fontRef>
        </xdr:style>
      </xdr:cxnSp>
      <xdr:sp macro="" textlink="">
        <xdr:nvSpPr>
          <xdr:cNvPr id="13" name="TextBox 24"/>
          <xdr:cNvSpPr txBox="1"/>
        </xdr:nvSpPr>
        <xdr:spPr>
          <a:xfrm>
            <a:off x="5234886" y="1061896"/>
            <a:ext cx="298602" cy="37642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t>a</a:t>
            </a:r>
          </a:p>
        </xdr:txBody>
      </xdr:sp>
      <xdr:sp macro="" textlink="">
        <xdr:nvSpPr>
          <xdr:cNvPr id="14" name="TextBox 25"/>
          <xdr:cNvSpPr txBox="1"/>
        </xdr:nvSpPr>
        <xdr:spPr>
          <a:xfrm>
            <a:off x="5225412" y="4558484"/>
            <a:ext cx="309761" cy="373947"/>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t>b</a:t>
            </a:r>
          </a:p>
        </xdr:txBody>
      </xdr:sp>
      <xdr:sp macro="" textlink="">
        <xdr:nvSpPr>
          <xdr:cNvPr id="15" name="TextBox 26"/>
          <xdr:cNvSpPr txBox="1"/>
        </xdr:nvSpPr>
        <xdr:spPr>
          <a:xfrm>
            <a:off x="6758370" y="6101527"/>
            <a:ext cx="280901" cy="373947"/>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t>c</a:t>
            </a:r>
          </a:p>
        </xdr:txBody>
      </xdr:sp>
      <xdr:sp macro="" textlink="">
        <xdr:nvSpPr>
          <xdr:cNvPr id="16" name="TextBox 27"/>
          <xdr:cNvSpPr txBox="1"/>
        </xdr:nvSpPr>
        <xdr:spPr>
          <a:xfrm>
            <a:off x="7061498" y="143492"/>
            <a:ext cx="288680" cy="375105"/>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solidFill>
                  <a:schemeClr val="tx1"/>
                </a:solidFill>
              </a:rPr>
              <a:t>x</a:t>
            </a:r>
          </a:p>
        </xdr:txBody>
      </xdr:sp>
      <xdr:sp macro="" textlink="">
        <xdr:nvSpPr>
          <xdr:cNvPr id="17" name="TextBox 28"/>
          <xdr:cNvSpPr txBox="1"/>
        </xdr:nvSpPr>
        <xdr:spPr>
          <a:xfrm>
            <a:off x="6739424" y="2446191"/>
            <a:ext cx="287277" cy="410498"/>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b="1">
                <a:solidFill>
                  <a:schemeClr val="tx2"/>
                </a:solidFill>
              </a:rPr>
              <a:t>y</a:t>
            </a:r>
          </a:p>
        </xdr:txBody>
      </xdr:sp>
      <xdr:cxnSp macro="">
        <xdr:nvCxnSpPr>
          <xdr:cNvPr id="18" name="Straight Connector 17"/>
          <xdr:cNvCxnSpPr>
            <a:stCxn id="4" idx="0"/>
          </xdr:cNvCxnSpPr>
        </xdr:nvCxnSpPr>
        <xdr:spPr>
          <a:xfrm>
            <a:off x="6872043" y="448390"/>
            <a:ext cx="650333" cy="0"/>
          </a:xfrm>
          <a:prstGeom prst="line">
            <a:avLst/>
          </a:prstGeom>
          <a:ln w="50800">
            <a:solidFill>
              <a:schemeClr val="tx1"/>
            </a:solidFill>
            <a:headEnd type="triangle"/>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19" name="Straight Connector 18"/>
          <xdr:cNvCxnSpPr/>
        </xdr:nvCxnSpPr>
        <xdr:spPr>
          <a:xfrm>
            <a:off x="6373276" y="2465479"/>
            <a:ext cx="997536" cy="0"/>
          </a:xfrm>
          <a:prstGeom prst="line">
            <a:avLst/>
          </a:prstGeom>
          <a:ln w="50800">
            <a:solidFill>
              <a:schemeClr val="tx2"/>
            </a:solidFill>
            <a:headEnd type="triangle"/>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20" name="Freeform 19"/>
          <xdr:cNvSpPr/>
        </xdr:nvSpPr>
        <xdr:spPr>
          <a:xfrm>
            <a:off x="5407186" y="517233"/>
            <a:ext cx="335835" cy="5348090"/>
          </a:xfrm>
          <a:custGeom>
            <a:avLst/>
            <a:gdLst>
              <a:gd name="connsiteX0" fmla="*/ 199682 w 337687"/>
              <a:gd name="connsiteY0" fmla="*/ 0 h 5261317"/>
              <a:gd name="connsiteX1" fmla="*/ 171547 w 337687"/>
              <a:gd name="connsiteY1" fmla="*/ 42203 h 5261317"/>
              <a:gd name="connsiteX2" fmla="*/ 157479 w 337687"/>
              <a:gd name="connsiteY2" fmla="*/ 112541 h 5261317"/>
              <a:gd name="connsiteX3" fmla="*/ 213750 w 337687"/>
              <a:gd name="connsiteY3" fmla="*/ 168812 h 5261317"/>
              <a:gd name="connsiteX4" fmla="*/ 241885 w 337687"/>
              <a:gd name="connsiteY4" fmla="*/ 196948 h 5261317"/>
              <a:gd name="connsiteX5" fmla="*/ 227817 w 337687"/>
              <a:gd name="connsiteY5" fmla="*/ 281354 h 5261317"/>
              <a:gd name="connsiteX6" fmla="*/ 213750 w 337687"/>
              <a:gd name="connsiteY6" fmla="*/ 337624 h 5261317"/>
              <a:gd name="connsiteX7" fmla="*/ 199682 w 337687"/>
              <a:gd name="connsiteY7" fmla="*/ 520504 h 5261317"/>
              <a:gd name="connsiteX8" fmla="*/ 213750 w 337687"/>
              <a:gd name="connsiteY8" fmla="*/ 618978 h 5261317"/>
              <a:gd name="connsiteX9" fmla="*/ 199682 w 337687"/>
              <a:gd name="connsiteY9" fmla="*/ 661181 h 5261317"/>
              <a:gd name="connsiteX10" fmla="*/ 241885 w 337687"/>
              <a:gd name="connsiteY10" fmla="*/ 759655 h 5261317"/>
              <a:gd name="connsiteX11" fmla="*/ 270021 w 337687"/>
              <a:gd name="connsiteY11" fmla="*/ 787791 h 5261317"/>
              <a:gd name="connsiteX12" fmla="*/ 255953 w 337687"/>
              <a:gd name="connsiteY12" fmla="*/ 914400 h 5261317"/>
              <a:gd name="connsiteX13" fmla="*/ 241885 w 337687"/>
              <a:gd name="connsiteY13" fmla="*/ 984738 h 5261317"/>
              <a:gd name="connsiteX14" fmla="*/ 227817 w 337687"/>
              <a:gd name="connsiteY14" fmla="*/ 1026941 h 5261317"/>
              <a:gd name="connsiteX15" fmla="*/ 185614 w 337687"/>
              <a:gd name="connsiteY15" fmla="*/ 1153551 h 5261317"/>
              <a:gd name="connsiteX16" fmla="*/ 171547 w 337687"/>
              <a:gd name="connsiteY16" fmla="*/ 1195754 h 5261317"/>
              <a:gd name="connsiteX17" fmla="*/ 143411 w 337687"/>
              <a:gd name="connsiteY17" fmla="*/ 1252024 h 5261317"/>
              <a:gd name="connsiteX18" fmla="*/ 143411 w 337687"/>
              <a:gd name="connsiteY18" fmla="*/ 1364566 h 5261317"/>
              <a:gd name="connsiteX19" fmla="*/ 101208 w 337687"/>
              <a:gd name="connsiteY19" fmla="*/ 1434904 h 5261317"/>
              <a:gd name="connsiteX20" fmla="*/ 115276 w 337687"/>
              <a:gd name="connsiteY20" fmla="*/ 1547446 h 5261317"/>
              <a:gd name="connsiteX21" fmla="*/ 129344 w 337687"/>
              <a:gd name="connsiteY21" fmla="*/ 1589649 h 5261317"/>
              <a:gd name="connsiteX22" fmla="*/ 73073 w 337687"/>
              <a:gd name="connsiteY22" fmla="*/ 1659988 h 5261317"/>
              <a:gd name="connsiteX23" fmla="*/ 87141 w 337687"/>
              <a:gd name="connsiteY23" fmla="*/ 1730326 h 5261317"/>
              <a:gd name="connsiteX24" fmla="*/ 143411 w 337687"/>
              <a:gd name="connsiteY24" fmla="*/ 1814732 h 5261317"/>
              <a:gd name="connsiteX25" fmla="*/ 157479 w 337687"/>
              <a:gd name="connsiteY25" fmla="*/ 1927274 h 5261317"/>
              <a:gd name="connsiteX26" fmla="*/ 199682 w 337687"/>
              <a:gd name="connsiteY26" fmla="*/ 1983544 h 5261317"/>
              <a:gd name="connsiteX27" fmla="*/ 227817 w 337687"/>
              <a:gd name="connsiteY27" fmla="*/ 2053883 h 5261317"/>
              <a:gd name="connsiteX28" fmla="*/ 185614 w 337687"/>
              <a:gd name="connsiteY28" fmla="*/ 2138289 h 5261317"/>
              <a:gd name="connsiteX29" fmla="*/ 241885 w 337687"/>
              <a:gd name="connsiteY29" fmla="*/ 2222695 h 5261317"/>
              <a:gd name="connsiteX30" fmla="*/ 298156 w 337687"/>
              <a:gd name="connsiteY30" fmla="*/ 2293034 h 5261317"/>
              <a:gd name="connsiteX31" fmla="*/ 284088 w 337687"/>
              <a:gd name="connsiteY31" fmla="*/ 2475914 h 5261317"/>
              <a:gd name="connsiteX32" fmla="*/ 199682 w 337687"/>
              <a:gd name="connsiteY32" fmla="*/ 2560320 h 5261317"/>
              <a:gd name="connsiteX33" fmla="*/ 171547 w 337687"/>
              <a:gd name="connsiteY33" fmla="*/ 2686929 h 5261317"/>
              <a:gd name="connsiteX34" fmla="*/ 143411 w 337687"/>
              <a:gd name="connsiteY34" fmla="*/ 2715064 h 5261317"/>
              <a:gd name="connsiteX35" fmla="*/ 115276 w 337687"/>
              <a:gd name="connsiteY35" fmla="*/ 2757268 h 5261317"/>
              <a:gd name="connsiteX36" fmla="*/ 129344 w 337687"/>
              <a:gd name="connsiteY36" fmla="*/ 2813538 h 5261317"/>
              <a:gd name="connsiteX37" fmla="*/ 157479 w 337687"/>
              <a:gd name="connsiteY37" fmla="*/ 2841674 h 5261317"/>
              <a:gd name="connsiteX38" fmla="*/ 171547 w 337687"/>
              <a:gd name="connsiteY38" fmla="*/ 2883877 h 5261317"/>
              <a:gd name="connsiteX39" fmla="*/ 157479 w 337687"/>
              <a:gd name="connsiteY39" fmla="*/ 2940148 h 5261317"/>
              <a:gd name="connsiteX40" fmla="*/ 143411 w 337687"/>
              <a:gd name="connsiteY40" fmla="*/ 2982351 h 5261317"/>
              <a:gd name="connsiteX41" fmla="*/ 157479 w 337687"/>
              <a:gd name="connsiteY41" fmla="*/ 3094892 h 5261317"/>
              <a:gd name="connsiteX42" fmla="*/ 185614 w 337687"/>
              <a:gd name="connsiteY42" fmla="*/ 3263704 h 5261317"/>
              <a:gd name="connsiteX43" fmla="*/ 213750 w 337687"/>
              <a:gd name="connsiteY43" fmla="*/ 3291840 h 5261317"/>
              <a:gd name="connsiteX44" fmla="*/ 255953 w 337687"/>
              <a:gd name="connsiteY44" fmla="*/ 3319975 h 5261317"/>
              <a:gd name="connsiteX45" fmla="*/ 241885 w 337687"/>
              <a:gd name="connsiteY45" fmla="*/ 3418449 h 5261317"/>
              <a:gd name="connsiteX46" fmla="*/ 227817 w 337687"/>
              <a:gd name="connsiteY46" fmla="*/ 3460652 h 5261317"/>
              <a:gd name="connsiteX47" fmla="*/ 213750 w 337687"/>
              <a:gd name="connsiteY47" fmla="*/ 3516923 h 5261317"/>
              <a:gd name="connsiteX48" fmla="*/ 270021 w 337687"/>
              <a:gd name="connsiteY48" fmla="*/ 3727938 h 5261317"/>
              <a:gd name="connsiteX49" fmla="*/ 241885 w 337687"/>
              <a:gd name="connsiteY49" fmla="*/ 3770141 h 5261317"/>
              <a:gd name="connsiteX50" fmla="*/ 284088 w 337687"/>
              <a:gd name="connsiteY50" fmla="*/ 3910818 h 5261317"/>
              <a:gd name="connsiteX51" fmla="*/ 312224 w 337687"/>
              <a:gd name="connsiteY51" fmla="*/ 3938954 h 5261317"/>
              <a:gd name="connsiteX52" fmla="*/ 312224 w 337687"/>
              <a:gd name="connsiteY52" fmla="*/ 4051495 h 5261317"/>
              <a:gd name="connsiteX53" fmla="*/ 284088 w 337687"/>
              <a:gd name="connsiteY53" fmla="*/ 4079631 h 5261317"/>
              <a:gd name="connsiteX54" fmla="*/ 270021 w 337687"/>
              <a:gd name="connsiteY54" fmla="*/ 4121834 h 5261317"/>
              <a:gd name="connsiteX55" fmla="*/ 298156 w 337687"/>
              <a:gd name="connsiteY55" fmla="*/ 4206240 h 5261317"/>
              <a:gd name="connsiteX56" fmla="*/ 255953 w 337687"/>
              <a:gd name="connsiteY56" fmla="*/ 4332849 h 5261317"/>
              <a:gd name="connsiteX57" fmla="*/ 241885 w 337687"/>
              <a:gd name="connsiteY57" fmla="*/ 4375052 h 5261317"/>
              <a:gd name="connsiteX58" fmla="*/ 227817 w 337687"/>
              <a:gd name="connsiteY58" fmla="*/ 4431323 h 5261317"/>
              <a:gd name="connsiteX59" fmla="*/ 171547 w 337687"/>
              <a:gd name="connsiteY59" fmla="*/ 4572000 h 5261317"/>
              <a:gd name="connsiteX60" fmla="*/ 143411 w 337687"/>
              <a:gd name="connsiteY60" fmla="*/ 4600135 h 5261317"/>
              <a:gd name="connsiteX61" fmla="*/ 143411 w 337687"/>
              <a:gd name="connsiteY61" fmla="*/ 4712677 h 5261317"/>
              <a:gd name="connsiteX62" fmla="*/ 227817 w 337687"/>
              <a:gd name="connsiteY62" fmla="*/ 4726744 h 5261317"/>
              <a:gd name="connsiteX63" fmla="*/ 213750 w 337687"/>
              <a:gd name="connsiteY63" fmla="*/ 4768948 h 5261317"/>
              <a:gd name="connsiteX64" fmla="*/ 185614 w 337687"/>
              <a:gd name="connsiteY64" fmla="*/ 4811151 h 5261317"/>
              <a:gd name="connsiteX65" fmla="*/ 199682 w 337687"/>
              <a:gd name="connsiteY65" fmla="*/ 4853354 h 5261317"/>
              <a:gd name="connsiteX66" fmla="*/ 157479 w 337687"/>
              <a:gd name="connsiteY66" fmla="*/ 4895557 h 5261317"/>
              <a:gd name="connsiteX67" fmla="*/ 44937 w 337687"/>
              <a:gd name="connsiteY67" fmla="*/ 4979963 h 5261317"/>
              <a:gd name="connsiteX68" fmla="*/ 30870 w 337687"/>
              <a:gd name="connsiteY68" fmla="*/ 5022166 h 5261317"/>
              <a:gd name="connsiteX69" fmla="*/ 2734 w 337687"/>
              <a:gd name="connsiteY69" fmla="*/ 5064369 h 5261317"/>
              <a:gd name="connsiteX70" fmla="*/ 16802 w 337687"/>
              <a:gd name="connsiteY70" fmla="*/ 5120640 h 5261317"/>
              <a:gd name="connsiteX71" fmla="*/ 87141 w 337687"/>
              <a:gd name="connsiteY71" fmla="*/ 5148775 h 5261317"/>
              <a:gd name="connsiteX72" fmla="*/ 101208 w 337687"/>
              <a:gd name="connsiteY72" fmla="*/ 5190978 h 5261317"/>
              <a:gd name="connsiteX73" fmla="*/ 129344 w 337687"/>
              <a:gd name="connsiteY73" fmla="*/ 5190978 h 5261317"/>
              <a:gd name="connsiteX74" fmla="*/ 143411 w 337687"/>
              <a:gd name="connsiteY74" fmla="*/ 5261317 h 52613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Lst>
            <a:rect l="l" t="t" r="r" b="b"/>
            <a:pathLst>
              <a:path w="337687" h="5261317">
                <a:moveTo>
                  <a:pt x="199682" y="0"/>
                </a:moveTo>
                <a:cubicBezTo>
                  <a:pt x="190304" y="14068"/>
                  <a:pt x="182109" y="29001"/>
                  <a:pt x="171547" y="42203"/>
                </a:cubicBezTo>
                <a:cubicBezTo>
                  <a:pt x="146431" y="73597"/>
                  <a:pt x="124117" y="65834"/>
                  <a:pt x="157479" y="112541"/>
                </a:cubicBezTo>
                <a:cubicBezTo>
                  <a:pt x="172897" y="134126"/>
                  <a:pt x="194993" y="150055"/>
                  <a:pt x="213750" y="168812"/>
                </a:cubicBezTo>
                <a:lnTo>
                  <a:pt x="241885" y="196948"/>
                </a:lnTo>
                <a:cubicBezTo>
                  <a:pt x="237196" y="225083"/>
                  <a:pt x="233411" y="253384"/>
                  <a:pt x="227817" y="281354"/>
                </a:cubicBezTo>
                <a:cubicBezTo>
                  <a:pt x="224025" y="300312"/>
                  <a:pt x="216009" y="318423"/>
                  <a:pt x="213750" y="337624"/>
                </a:cubicBezTo>
                <a:cubicBezTo>
                  <a:pt x="206606" y="398345"/>
                  <a:pt x="204371" y="459544"/>
                  <a:pt x="199682" y="520504"/>
                </a:cubicBezTo>
                <a:cubicBezTo>
                  <a:pt x="204371" y="553329"/>
                  <a:pt x="213750" y="585820"/>
                  <a:pt x="213750" y="618978"/>
                </a:cubicBezTo>
                <a:cubicBezTo>
                  <a:pt x="213750" y="633807"/>
                  <a:pt x="199682" y="646352"/>
                  <a:pt x="199682" y="661181"/>
                </a:cubicBezTo>
                <a:cubicBezTo>
                  <a:pt x="199682" y="700033"/>
                  <a:pt x="218913" y="730940"/>
                  <a:pt x="241885" y="759655"/>
                </a:cubicBezTo>
                <a:cubicBezTo>
                  <a:pt x="250171" y="770012"/>
                  <a:pt x="260642" y="778412"/>
                  <a:pt x="270021" y="787791"/>
                </a:cubicBezTo>
                <a:cubicBezTo>
                  <a:pt x="237196" y="886265"/>
                  <a:pt x="232506" y="844062"/>
                  <a:pt x="255953" y="914400"/>
                </a:cubicBezTo>
                <a:cubicBezTo>
                  <a:pt x="251264" y="937846"/>
                  <a:pt x="247684" y="961542"/>
                  <a:pt x="241885" y="984738"/>
                </a:cubicBezTo>
                <a:cubicBezTo>
                  <a:pt x="238288" y="999124"/>
                  <a:pt x="230725" y="1012400"/>
                  <a:pt x="227817" y="1026941"/>
                </a:cubicBezTo>
                <a:cubicBezTo>
                  <a:pt x="203902" y="1146517"/>
                  <a:pt x="240385" y="1098780"/>
                  <a:pt x="185614" y="1153551"/>
                </a:cubicBezTo>
                <a:cubicBezTo>
                  <a:pt x="180925" y="1167619"/>
                  <a:pt x="171547" y="1180925"/>
                  <a:pt x="171547" y="1195754"/>
                </a:cubicBezTo>
                <a:cubicBezTo>
                  <a:pt x="171547" y="1258276"/>
                  <a:pt x="218438" y="1227016"/>
                  <a:pt x="143411" y="1252024"/>
                </a:cubicBezTo>
                <a:cubicBezTo>
                  <a:pt x="111256" y="1348497"/>
                  <a:pt x="143411" y="1228758"/>
                  <a:pt x="143411" y="1364566"/>
                </a:cubicBezTo>
                <a:cubicBezTo>
                  <a:pt x="143411" y="1401091"/>
                  <a:pt x="123496" y="1412617"/>
                  <a:pt x="101208" y="1434904"/>
                </a:cubicBezTo>
                <a:cubicBezTo>
                  <a:pt x="105897" y="1472418"/>
                  <a:pt x="108513" y="1510250"/>
                  <a:pt x="115276" y="1547446"/>
                </a:cubicBezTo>
                <a:cubicBezTo>
                  <a:pt x="117929" y="1562035"/>
                  <a:pt x="131782" y="1575022"/>
                  <a:pt x="129344" y="1589649"/>
                </a:cubicBezTo>
                <a:cubicBezTo>
                  <a:pt x="125795" y="1610942"/>
                  <a:pt x="88104" y="1644956"/>
                  <a:pt x="73073" y="1659988"/>
                </a:cubicBezTo>
                <a:cubicBezTo>
                  <a:pt x="77762" y="1683434"/>
                  <a:pt x="77247" y="1708559"/>
                  <a:pt x="87141" y="1730326"/>
                </a:cubicBezTo>
                <a:cubicBezTo>
                  <a:pt x="101133" y="1761109"/>
                  <a:pt x="143411" y="1814732"/>
                  <a:pt x="143411" y="1814732"/>
                </a:cubicBezTo>
                <a:cubicBezTo>
                  <a:pt x="148100" y="1852246"/>
                  <a:pt x="139119" y="1894226"/>
                  <a:pt x="157479" y="1927274"/>
                </a:cubicBezTo>
                <a:cubicBezTo>
                  <a:pt x="205319" y="2013386"/>
                  <a:pt x="237364" y="1870501"/>
                  <a:pt x="199682" y="1983544"/>
                </a:cubicBezTo>
                <a:cubicBezTo>
                  <a:pt x="209060" y="2006990"/>
                  <a:pt x="224685" y="2028826"/>
                  <a:pt x="227817" y="2053883"/>
                </a:cubicBezTo>
                <a:cubicBezTo>
                  <a:pt x="230883" y="2078408"/>
                  <a:pt x="196345" y="2122193"/>
                  <a:pt x="185614" y="2138289"/>
                </a:cubicBezTo>
                <a:cubicBezTo>
                  <a:pt x="204371" y="2166424"/>
                  <a:pt x="217975" y="2198785"/>
                  <a:pt x="241885" y="2222695"/>
                </a:cubicBezTo>
                <a:cubicBezTo>
                  <a:pt x="281976" y="2262786"/>
                  <a:pt x="262664" y="2239795"/>
                  <a:pt x="298156" y="2293034"/>
                </a:cubicBezTo>
                <a:cubicBezTo>
                  <a:pt x="293467" y="2353994"/>
                  <a:pt x="305224" y="2418544"/>
                  <a:pt x="284088" y="2475914"/>
                </a:cubicBezTo>
                <a:cubicBezTo>
                  <a:pt x="270333" y="2513250"/>
                  <a:pt x="199682" y="2560320"/>
                  <a:pt x="199682" y="2560320"/>
                </a:cubicBezTo>
                <a:cubicBezTo>
                  <a:pt x="190304" y="2602523"/>
                  <a:pt x="186322" y="2646299"/>
                  <a:pt x="171547" y="2686929"/>
                </a:cubicBezTo>
                <a:cubicBezTo>
                  <a:pt x="167014" y="2699394"/>
                  <a:pt x="151696" y="2704707"/>
                  <a:pt x="143411" y="2715064"/>
                </a:cubicBezTo>
                <a:cubicBezTo>
                  <a:pt x="132849" y="2728267"/>
                  <a:pt x="124654" y="2743200"/>
                  <a:pt x="115276" y="2757268"/>
                </a:cubicBezTo>
                <a:cubicBezTo>
                  <a:pt x="119965" y="2776025"/>
                  <a:pt x="120698" y="2796245"/>
                  <a:pt x="129344" y="2813538"/>
                </a:cubicBezTo>
                <a:cubicBezTo>
                  <a:pt x="135275" y="2825401"/>
                  <a:pt x="150655" y="2830301"/>
                  <a:pt x="157479" y="2841674"/>
                </a:cubicBezTo>
                <a:cubicBezTo>
                  <a:pt x="165108" y="2854390"/>
                  <a:pt x="166858" y="2869809"/>
                  <a:pt x="171547" y="2883877"/>
                </a:cubicBezTo>
                <a:cubicBezTo>
                  <a:pt x="166858" y="2902634"/>
                  <a:pt x="162791" y="2921558"/>
                  <a:pt x="157479" y="2940148"/>
                </a:cubicBezTo>
                <a:cubicBezTo>
                  <a:pt x="153405" y="2954406"/>
                  <a:pt x="143411" y="2967522"/>
                  <a:pt x="143411" y="2982351"/>
                </a:cubicBezTo>
                <a:cubicBezTo>
                  <a:pt x="143411" y="3020157"/>
                  <a:pt x="153062" y="3057345"/>
                  <a:pt x="157479" y="3094892"/>
                </a:cubicBezTo>
                <a:cubicBezTo>
                  <a:pt x="158969" y="3107561"/>
                  <a:pt x="163084" y="3226153"/>
                  <a:pt x="185614" y="3263704"/>
                </a:cubicBezTo>
                <a:cubicBezTo>
                  <a:pt x="192438" y="3275077"/>
                  <a:pt x="203393" y="3283554"/>
                  <a:pt x="213750" y="3291840"/>
                </a:cubicBezTo>
                <a:cubicBezTo>
                  <a:pt x="226952" y="3302402"/>
                  <a:pt x="241885" y="3310597"/>
                  <a:pt x="255953" y="3319975"/>
                </a:cubicBezTo>
                <a:cubicBezTo>
                  <a:pt x="201663" y="3374265"/>
                  <a:pt x="241885" y="3318436"/>
                  <a:pt x="241885" y="3418449"/>
                </a:cubicBezTo>
                <a:cubicBezTo>
                  <a:pt x="241885" y="3433278"/>
                  <a:pt x="231891" y="3446394"/>
                  <a:pt x="227817" y="3460652"/>
                </a:cubicBezTo>
                <a:cubicBezTo>
                  <a:pt x="222506" y="3479242"/>
                  <a:pt x="218439" y="3498166"/>
                  <a:pt x="213750" y="3516923"/>
                </a:cubicBezTo>
                <a:cubicBezTo>
                  <a:pt x="244665" y="3702412"/>
                  <a:pt x="210241" y="3638270"/>
                  <a:pt x="270021" y="3727938"/>
                </a:cubicBezTo>
                <a:cubicBezTo>
                  <a:pt x="260642" y="3742006"/>
                  <a:pt x="243567" y="3753318"/>
                  <a:pt x="241885" y="3770141"/>
                </a:cubicBezTo>
                <a:cubicBezTo>
                  <a:pt x="235501" y="3833984"/>
                  <a:pt x="249208" y="3867218"/>
                  <a:pt x="284088" y="3910818"/>
                </a:cubicBezTo>
                <a:cubicBezTo>
                  <a:pt x="292374" y="3921175"/>
                  <a:pt x="302845" y="3929575"/>
                  <a:pt x="312224" y="3938954"/>
                </a:cubicBezTo>
                <a:cubicBezTo>
                  <a:pt x="328588" y="3988048"/>
                  <a:pt x="337687" y="3992081"/>
                  <a:pt x="312224" y="4051495"/>
                </a:cubicBezTo>
                <a:cubicBezTo>
                  <a:pt x="306999" y="4063686"/>
                  <a:pt x="293467" y="4070252"/>
                  <a:pt x="284088" y="4079631"/>
                </a:cubicBezTo>
                <a:cubicBezTo>
                  <a:pt x="279399" y="4093699"/>
                  <a:pt x="268383" y="4107096"/>
                  <a:pt x="270021" y="4121834"/>
                </a:cubicBezTo>
                <a:cubicBezTo>
                  <a:pt x="273296" y="4151310"/>
                  <a:pt x="298156" y="4206240"/>
                  <a:pt x="298156" y="4206240"/>
                </a:cubicBezTo>
                <a:cubicBezTo>
                  <a:pt x="249206" y="4279666"/>
                  <a:pt x="281225" y="4219130"/>
                  <a:pt x="255953" y="4332849"/>
                </a:cubicBezTo>
                <a:cubicBezTo>
                  <a:pt x="252736" y="4347325"/>
                  <a:pt x="245959" y="4360794"/>
                  <a:pt x="241885" y="4375052"/>
                </a:cubicBezTo>
                <a:cubicBezTo>
                  <a:pt x="236573" y="4393642"/>
                  <a:pt x="233373" y="4412804"/>
                  <a:pt x="227817" y="4431323"/>
                </a:cubicBezTo>
                <a:cubicBezTo>
                  <a:pt x="215339" y="4472916"/>
                  <a:pt x="197184" y="4533544"/>
                  <a:pt x="171547" y="4572000"/>
                </a:cubicBezTo>
                <a:cubicBezTo>
                  <a:pt x="164190" y="4583036"/>
                  <a:pt x="152790" y="4590757"/>
                  <a:pt x="143411" y="4600135"/>
                </a:cubicBezTo>
                <a:cubicBezTo>
                  <a:pt x="137728" y="4622870"/>
                  <a:pt x="111582" y="4689942"/>
                  <a:pt x="143411" y="4712677"/>
                </a:cubicBezTo>
                <a:cubicBezTo>
                  <a:pt x="166621" y="4729256"/>
                  <a:pt x="199682" y="4722055"/>
                  <a:pt x="227817" y="4726744"/>
                </a:cubicBezTo>
                <a:cubicBezTo>
                  <a:pt x="223128" y="4740812"/>
                  <a:pt x="220382" y="4755685"/>
                  <a:pt x="213750" y="4768948"/>
                </a:cubicBezTo>
                <a:cubicBezTo>
                  <a:pt x="206189" y="4784070"/>
                  <a:pt x="188394" y="4794474"/>
                  <a:pt x="185614" y="4811151"/>
                </a:cubicBezTo>
                <a:cubicBezTo>
                  <a:pt x="183176" y="4825778"/>
                  <a:pt x="194993" y="4839286"/>
                  <a:pt x="199682" y="4853354"/>
                </a:cubicBezTo>
                <a:cubicBezTo>
                  <a:pt x="185614" y="4867422"/>
                  <a:pt x="172877" y="4882959"/>
                  <a:pt x="157479" y="4895557"/>
                </a:cubicBezTo>
                <a:cubicBezTo>
                  <a:pt x="121186" y="4925251"/>
                  <a:pt x="44937" y="4979963"/>
                  <a:pt x="44937" y="4979963"/>
                </a:cubicBezTo>
                <a:cubicBezTo>
                  <a:pt x="40248" y="4994031"/>
                  <a:pt x="37502" y="5008903"/>
                  <a:pt x="30870" y="5022166"/>
                </a:cubicBezTo>
                <a:cubicBezTo>
                  <a:pt x="23309" y="5037288"/>
                  <a:pt x="5125" y="5047632"/>
                  <a:pt x="2734" y="5064369"/>
                </a:cubicBezTo>
                <a:cubicBezTo>
                  <a:pt x="0" y="5083509"/>
                  <a:pt x="12113" y="5101883"/>
                  <a:pt x="16802" y="5120640"/>
                </a:cubicBezTo>
                <a:cubicBezTo>
                  <a:pt x="119550" y="5086390"/>
                  <a:pt x="108401" y="5063732"/>
                  <a:pt x="87141" y="5148775"/>
                </a:cubicBezTo>
                <a:cubicBezTo>
                  <a:pt x="91830" y="5162843"/>
                  <a:pt x="87140" y="5186289"/>
                  <a:pt x="101208" y="5190978"/>
                </a:cubicBezTo>
                <a:cubicBezTo>
                  <a:pt x="118184" y="5196637"/>
                  <a:pt x="236343" y="5155314"/>
                  <a:pt x="129344" y="5190978"/>
                </a:cubicBezTo>
                <a:lnTo>
                  <a:pt x="143411" y="5261317"/>
                </a:lnTo>
              </a:path>
            </a:pathLst>
          </a:custGeom>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a:p>
        </xdr:txBody>
      </xdr:sp>
      <xdr:sp macro="" textlink="">
        <xdr:nvSpPr>
          <xdr:cNvPr id="21" name="Freeform 20"/>
          <xdr:cNvSpPr/>
        </xdr:nvSpPr>
        <xdr:spPr>
          <a:xfrm>
            <a:off x="8059034" y="525542"/>
            <a:ext cx="335835" cy="5348090"/>
          </a:xfrm>
          <a:custGeom>
            <a:avLst/>
            <a:gdLst>
              <a:gd name="connsiteX0" fmla="*/ 199682 w 337687"/>
              <a:gd name="connsiteY0" fmla="*/ 0 h 5261317"/>
              <a:gd name="connsiteX1" fmla="*/ 171547 w 337687"/>
              <a:gd name="connsiteY1" fmla="*/ 42203 h 5261317"/>
              <a:gd name="connsiteX2" fmla="*/ 157479 w 337687"/>
              <a:gd name="connsiteY2" fmla="*/ 112541 h 5261317"/>
              <a:gd name="connsiteX3" fmla="*/ 213750 w 337687"/>
              <a:gd name="connsiteY3" fmla="*/ 168812 h 5261317"/>
              <a:gd name="connsiteX4" fmla="*/ 241885 w 337687"/>
              <a:gd name="connsiteY4" fmla="*/ 196948 h 5261317"/>
              <a:gd name="connsiteX5" fmla="*/ 227817 w 337687"/>
              <a:gd name="connsiteY5" fmla="*/ 281354 h 5261317"/>
              <a:gd name="connsiteX6" fmla="*/ 213750 w 337687"/>
              <a:gd name="connsiteY6" fmla="*/ 337624 h 5261317"/>
              <a:gd name="connsiteX7" fmla="*/ 199682 w 337687"/>
              <a:gd name="connsiteY7" fmla="*/ 520504 h 5261317"/>
              <a:gd name="connsiteX8" fmla="*/ 213750 w 337687"/>
              <a:gd name="connsiteY8" fmla="*/ 618978 h 5261317"/>
              <a:gd name="connsiteX9" fmla="*/ 199682 w 337687"/>
              <a:gd name="connsiteY9" fmla="*/ 661181 h 5261317"/>
              <a:gd name="connsiteX10" fmla="*/ 241885 w 337687"/>
              <a:gd name="connsiteY10" fmla="*/ 759655 h 5261317"/>
              <a:gd name="connsiteX11" fmla="*/ 270021 w 337687"/>
              <a:gd name="connsiteY11" fmla="*/ 787791 h 5261317"/>
              <a:gd name="connsiteX12" fmla="*/ 255953 w 337687"/>
              <a:gd name="connsiteY12" fmla="*/ 914400 h 5261317"/>
              <a:gd name="connsiteX13" fmla="*/ 241885 w 337687"/>
              <a:gd name="connsiteY13" fmla="*/ 984738 h 5261317"/>
              <a:gd name="connsiteX14" fmla="*/ 227817 w 337687"/>
              <a:gd name="connsiteY14" fmla="*/ 1026941 h 5261317"/>
              <a:gd name="connsiteX15" fmla="*/ 185614 w 337687"/>
              <a:gd name="connsiteY15" fmla="*/ 1153551 h 5261317"/>
              <a:gd name="connsiteX16" fmla="*/ 171547 w 337687"/>
              <a:gd name="connsiteY16" fmla="*/ 1195754 h 5261317"/>
              <a:gd name="connsiteX17" fmla="*/ 143411 w 337687"/>
              <a:gd name="connsiteY17" fmla="*/ 1252024 h 5261317"/>
              <a:gd name="connsiteX18" fmla="*/ 143411 w 337687"/>
              <a:gd name="connsiteY18" fmla="*/ 1364566 h 5261317"/>
              <a:gd name="connsiteX19" fmla="*/ 101208 w 337687"/>
              <a:gd name="connsiteY19" fmla="*/ 1434904 h 5261317"/>
              <a:gd name="connsiteX20" fmla="*/ 115276 w 337687"/>
              <a:gd name="connsiteY20" fmla="*/ 1547446 h 5261317"/>
              <a:gd name="connsiteX21" fmla="*/ 129344 w 337687"/>
              <a:gd name="connsiteY21" fmla="*/ 1589649 h 5261317"/>
              <a:gd name="connsiteX22" fmla="*/ 73073 w 337687"/>
              <a:gd name="connsiteY22" fmla="*/ 1659988 h 5261317"/>
              <a:gd name="connsiteX23" fmla="*/ 87141 w 337687"/>
              <a:gd name="connsiteY23" fmla="*/ 1730326 h 5261317"/>
              <a:gd name="connsiteX24" fmla="*/ 143411 w 337687"/>
              <a:gd name="connsiteY24" fmla="*/ 1814732 h 5261317"/>
              <a:gd name="connsiteX25" fmla="*/ 157479 w 337687"/>
              <a:gd name="connsiteY25" fmla="*/ 1927274 h 5261317"/>
              <a:gd name="connsiteX26" fmla="*/ 199682 w 337687"/>
              <a:gd name="connsiteY26" fmla="*/ 1983544 h 5261317"/>
              <a:gd name="connsiteX27" fmla="*/ 227817 w 337687"/>
              <a:gd name="connsiteY27" fmla="*/ 2053883 h 5261317"/>
              <a:gd name="connsiteX28" fmla="*/ 185614 w 337687"/>
              <a:gd name="connsiteY28" fmla="*/ 2138289 h 5261317"/>
              <a:gd name="connsiteX29" fmla="*/ 241885 w 337687"/>
              <a:gd name="connsiteY29" fmla="*/ 2222695 h 5261317"/>
              <a:gd name="connsiteX30" fmla="*/ 298156 w 337687"/>
              <a:gd name="connsiteY30" fmla="*/ 2293034 h 5261317"/>
              <a:gd name="connsiteX31" fmla="*/ 284088 w 337687"/>
              <a:gd name="connsiteY31" fmla="*/ 2475914 h 5261317"/>
              <a:gd name="connsiteX32" fmla="*/ 199682 w 337687"/>
              <a:gd name="connsiteY32" fmla="*/ 2560320 h 5261317"/>
              <a:gd name="connsiteX33" fmla="*/ 171547 w 337687"/>
              <a:gd name="connsiteY33" fmla="*/ 2686929 h 5261317"/>
              <a:gd name="connsiteX34" fmla="*/ 143411 w 337687"/>
              <a:gd name="connsiteY34" fmla="*/ 2715064 h 5261317"/>
              <a:gd name="connsiteX35" fmla="*/ 115276 w 337687"/>
              <a:gd name="connsiteY35" fmla="*/ 2757268 h 5261317"/>
              <a:gd name="connsiteX36" fmla="*/ 129344 w 337687"/>
              <a:gd name="connsiteY36" fmla="*/ 2813538 h 5261317"/>
              <a:gd name="connsiteX37" fmla="*/ 157479 w 337687"/>
              <a:gd name="connsiteY37" fmla="*/ 2841674 h 5261317"/>
              <a:gd name="connsiteX38" fmla="*/ 171547 w 337687"/>
              <a:gd name="connsiteY38" fmla="*/ 2883877 h 5261317"/>
              <a:gd name="connsiteX39" fmla="*/ 157479 w 337687"/>
              <a:gd name="connsiteY39" fmla="*/ 2940148 h 5261317"/>
              <a:gd name="connsiteX40" fmla="*/ 143411 w 337687"/>
              <a:gd name="connsiteY40" fmla="*/ 2982351 h 5261317"/>
              <a:gd name="connsiteX41" fmla="*/ 157479 w 337687"/>
              <a:gd name="connsiteY41" fmla="*/ 3094892 h 5261317"/>
              <a:gd name="connsiteX42" fmla="*/ 185614 w 337687"/>
              <a:gd name="connsiteY42" fmla="*/ 3263704 h 5261317"/>
              <a:gd name="connsiteX43" fmla="*/ 213750 w 337687"/>
              <a:gd name="connsiteY43" fmla="*/ 3291840 h 5261317"/>
              <a:gd name="connsiteX44" fmla="*/ 255953 w 337687"/>
              <a:gd name="connsiteY44" fmla="*/ 3319975 h 5261317"/>
              <a:gd name="connsiteX45" fmla="*/ 241885 w 337687"/>
              <a:gd name="connsiteY45" fmla="*/ 3418449 h 5261317"/>
              <a:gd name="connsiteX46" fmla="*/ 227817 w 337687"/>
              <a:gd name="connsiteY46" fmla="*/ 3460652 h 5261317"/>
              <a:gd name="connsiteX47" fmla="*/ 213750 w 337687"/>
              <a:gd name="connsiteY47" fmla="*/ 3516923 h 5261317"/>
              <a:gd name="connsiteX48" fmla="*/ 270021 w 337687"/>
              <a:gd name="connsiteY48" fmla="*/ 3727938 h 5261317"/>
              <a:gd name="connsiteX49" fmla="*/ 241885 w 337687"/>
              <a:gd name="connsiteY49" fmla="*/ 3770141 h 5261317"/>
              <a:gd name="connsiteX50" fmla="*/ 284088 w 337687"/>
              <a:gd name="connsiteY50" fmla="*/ 3910818 h 5261317"/>
              <a:gd name="connsiteX51" fmla="*/ 312224 w 337687"/>
              <a:gd name="connsiteY51" fmla="*/ 3938954 h 5261317"/>
              <a:gd name="connsiteX52" fmla="*/ 312224 w 337687"/>
              <a:gd name="connsiteY52" fmla="*/ 4051495 h 5261317"/>
              <a:gd name="connsiteX53" fmla="*/ 284088 w 337687"/>
              <a:gd name="connsiteY53" fmla="*/ 4079631 h 5261317"/>
              <a:gd name="connsiteX54" fmla="*/ 270021 w 337687"/>
              <a:gd name="connsiteY54" fmla="*/ 4121834 h 5261317"/>
              <a:gd name="connsiteX55" fmla="*/ 298156 w 337687"/>
              <a:gd name="connsiteY55" fmla="*/ 4206240 h 5261317"/>
              <a:gd name="connsiteX56" fmla="*/ 255953 w 337687"/>
              <a:gd name="connsiteY56" fmla="*/ 4332849 h 5261317"/>
              <a:gd name="connsiteX57" fmla="*/ 241885 w 337687"/>
              <a:gd name="connsiteY57" fmla="*/ 4375052 h 5261317"/>
              <a:gd name="connsiteX58" fmla="*/ 227817 w 337687"/>
              <a:gd name="connsiteY58" fmla="*/ 4431323 h 5261317"/>
              <a:gd name="connsiteX59" fmla="*/ 171547 w 337687"/>
              <a:gd name="connsiteY59" fmla="*/ 4572000 h 5261317"/>
              <a:gd name="connsiteX60" fmla="*/ 143411 w 337687"/>
              <a:gd name="connsiteY60" fmla="*/ 4600135 h 5261317"/>
              <a:gd name="connsiteX61" fmla="*/ 143411 w 337687"/>
              <a:gd name="connsiteY61" fmla="*/ 4712677 h 5261317"/>
              <a:gd name="connsiteX62" fmla="*/ 227817 w 337687"/>
              <a:gd name="connsiteY62" fmla="*/ 4726744 h 5261317"/>
              <a:gd name="connsiteX63" fmla="*/ 213750 w 337687"/>
              <a:gd name="connsiteY63" fmla="*/ 4768948 h 5261317"/>
              <a:gd name="connsiteX64" fmla="*/ 185614 w 337687"/>
              <a:gd name="connsiteY64" fmla="*/ 4811151 h 5261317"/>
              <a:gd name="connsiteX65" fmla="*/ 199682 w 337687"/>
              <a:gd name="connsiteY65" fmla="*/ 4853354 h 5261317"/>
              <a:gd name="connsiteX66" fmla="*/ 157479 w 337687"/>
              <a:gd name="connsiteY66" fmla="*/ 4895557 h 5261317"/>
              <a:gd name="connsiteX67" fmla="*/ 44937 w 337687"/>
              <a:gd name="connsiteY67" fmla="*/ 4979963 h 5261317"/>
              <a:gd name="connsiteX68" fmla="*/ 30870 w 337687"/>
              <a:gd name="connsiteY68" fmla="*/ 5022166 h 5261317"/>
              <a:gd name="connsiteX69" fmla="*/ 2734 w 337687"/>
              <a:gd name="connsiteY69" fmla="*/ 5064369 h 5261317"/>
              <a:gd name="connsiteX70" fmla="*/ 16802 w 337687"/>
              <a:gd name="connsiteY70" fmla="*/ 5120640 h 5261317"/>
              <a:gd name="connsiteX71" fmla="*/ 87141 w 337687"/>
              <a:gd name="connsiteY71" fmla="*/ 5148775 h 5261317"/>
              <a:gd name="connsiteX72" fmla="*/ 101208 w 337687"/>
              <a:gd name="connsiteY72" fmla="*/ 5190978 h 5261317"/>
              <a:gd name="connsiteX73" fmla="*/ 129344 w 337687"/>
              <a:gd name="connsiteY73" fmla="*/ 5190978 h 5261317"/>
              <a:gd name="connsiteX74" fmla="*/ 143411 w 337687"/>
              <a:gd name="connsiteY74" fmla="*/ 5261317 h 52613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Lst>
            <a:rect l="l" t="t" r="r" b="b"/>
            <a:pathLst>
              <a:path w="337687" h="5261317">
                <a:moveTo>
                  <a:pt x="199682" y="0"/>
                </a:moveTo>
                <a:cubicBezTo>
                  <a:pt x="190304" y="14068"/>
                  <a:pt x="182109" y="29001"/>
                  <a:pt x="171547" y="42203"/>
                </a:cubicBezTo>
                <a:cubicBezTo>
                  <a:pt x="146431" y="73597"/>
                  <a:pt x="124117" y="65834"/>
                  <a:pt x="157479" y="112541"/>
                </a:cubicBezTo>
                <a:cubicBezTo>
                  <a:pt x="172897" y="134126"/>
                  <a:pt x="194993" y="150055"/>
                  <a:pt x="213750" y="168812"/>
                </a:cubicBezTo>
                <a:lnTo>
                  <a:pt x="241885" y="196948"/>
                </a:lnTo>
                <a:cubicBezTo>
                  <a:pt x="237196" y="225083"/>
                  <a:pt x="233411" y="253384"/>
                  <a:pt x="227817" y="281354"/>
                </a:cubicBezTo>
                <a:cubicBezTo>
                  <a:pt x="224025" y="300312"/>
                  <a:pt x="216009" y="318423"/>
                  <a:pt x="213750" y="337624"/>
                </a:cubicBezTo>
                <a:cubicBezTo>
                  <a:pt x="206606" y="398345"/>
                  <a:pt x="204371" y="459544"/>
                  <a:pt x="199682" y="520504"/>
                </a:cubicBezTo>
                <a:cubicBezTo>
                  <a:pt x="204371" y="553329"/>
                  <a:pt x="213750" y="585820"/>
                  <a:pt x="213750" y="618978"/>
                </a:cubicBezTo>
                <a:cubicBezTo>
                  <a:pt x="213750" y="633807"/>
                  <a:pt x="199682" y="646352"/>
                  <a:pt x="199682" y="661181"/>
                </a:cubicBezTo>
                <a:cubicBezTo>
                  <a:pt x="199682" y="700033"/>
                  <a:pt x="218913" y="730940"/>
                  <a:pt x="241885" y="759655"/>
                </a:cubicBezTo>
                <a:cubicBezTo>
                  <a:pt x="250171" y="770012"/>
                  <a:pt x="260642" y="778412"/>
                  <a:pt x="270021" y="787791"/>
                </a:cubicBezTo>
                <a:cubicBezTo>
                  <a:pt x="237196" y="886265"/>
                  <a:pt x="232506" y="844062"/>
                  <a:pt x="255953" y="914400"/>
                </a:cubicBezTo>
                <a:cubicBezTo>
                  <a:pt x="251264" y="937846"/>
                  <a:pt x="247684" y="961542"/>
                  <a:pt x="241885" y="984738"/>
                </a:cubicBezTo>
                <a:cubicBezTo>
                  <a:pt x="238288" y="999124"/>
                  <a:pt x="230725" y="1012400"/>
                  <a:pt x="227817" y="1026941"/>
                </a:cubicBezTo>
                <a:cubicBezTo>
                  <a:pt x="203902" y="1146517"/>
                  <a:pt x="240385" y="1098780"/>
                  <a:pt x="185614" y="1153551"/>
                </a:cubicBezTo>
                <a:cubicBezTo>
                  <a:pt x="180925" y="1167619"/>
                  <a:pt x="171547" y="1180925"/>
                  <a:pt x="171547" y="1195754"/>
                </a:cubicBezTo>
                <a:cubicBezTo>
                  <a:pt x="171547" y="1258276"/>
                  <a:pt x="218438" y="1227016"/>
                  <a:pt x="143411" y="1252024"/>
                </a:cubicBezTo>
                <a:cubicBezTo>
                  <a:pt x="111256" y="1348497"/>
                  <a:pt x="143411" y="1228758"/>
                  <a:pt x="143411" y="1364566"/>
                </a:cubicBezTo>
                <a:cubicBezTo>
                  <a:pt x="143411" y="1401091"/>
                  <a:pt x="123496" y="1412617"/>
                  <a:pt x="101208" y="1434904"/>
                </a:cubicBezTo>
                <a:cubicBezTo>
                  <a:pt x="105897" y="1472418"/>
                  <a:pt x="108513" y="1510250"/>
                  <a:pt x="115276" y="1547446"/>
                </a:cubicBezTo>
                <a:cubicBezTo>
                  <a:pt x="117929" y="1562035"/>
                  <a:pt x="131782" y="1575022"/>
                  <a:pt x="129344" y="1589649"/>
                </a:cubicBezTo>
                <a:cubicBezTo>
                  <a:pt x="125795" y="1610942"/>
                  <a:pt x="88104" y="1644956"/>
                  <a:pt x="73073" y="1659988"/>
                </a:cubicBezTo>
                <a:cubicBezTo>
                  <a:pt x="77762" y="1683434"/>
                  <a:pt x="77247" y="1708559"/>
                  <a:pt x="87141" y="1730326"/>
                </a:cubicBezTo>
                <a:cubicBezTo>
                  <a:pt x="101133" y="1761109"/>
                  <a:pt x="143411" y="1814732"/>
                  <a:pt x="143411" y="1814732"/>
                </a:cubicBezTo>
                <a:cubicBezTo>
                  <a:pt x="148100" y="1852246"/>
                  <a:pt x="139119" y="1894226"/>
                  <a:pt x="157479" y="1927274"/>
                </a:cubicBezTo>
                <a:cubicBezTo>
                  <a:pt x="205319" y="2013386"/>
                  <a:pt x="237364" y="1870501"/>
                  <a:pt x="199682" y="1983544"/>
                </a:cubicBezTo>
                <a:cubicBezTo>
                  <a:pt x="209060" y="2006990"/>
                  <a:pt x="224685" y="2028826"/>
                  <a:pt x="227817" y="2053883"/>
                </a:cubicBezTo>
                <a:cubicBezTo>
                  <a:pt x="230883" y="2078408"/>
                  <a:pt x="196345" y="2122193"/>
                  <a:pt x="185614" y="2138289"/>
                </a:cubicBezTo>
                <a:cubicBezTo>
                  <a:pt x="204371" y="2166424"/>
                  <a:pt x="217975" y="2198785"/>
                  <a:pt x="241885" y="2222695"/>
                </a:cubicBezTo>
                <a:cubicBezTo>
                  <a:pt x="281976" y="2262786"/>
                  <a:pt x="262664" y="2239795"/>
                  <a:pt x="298156" y="2293034"/>
                </a:cubicBezTo>
                <a:cubicBezTo>
                  <a:pt x="293467" y="2353994"/>
                  <a:pt x="305224" y="2418544"/>
                  <a:pt x="284088" y="2475914"/>
                </a:cubicBezTo>
                <a:cubicBezTo>
                  <a:pt x="270333" y="2513250"/>
                  <a:pt x="199682" y="2560320"/>
                  <a:pt x="199682" y="2560320"/>
                </a:cubicBezTo>
                <a:cubicBezTo>
                  <a:pt x="190304" y="2602523"/>
                  <a:pt x="186322" y="2646299"/>
                  <a:pt x="171547" y="2686929"/>
                </a:cubicBezTo>
                <a:cubicBezTo>
                  <a:pt x="167014" y="2699394"/>
                  <a:pt x="151696" y="2704707"/>
                  <a:pt x="143411" y="2715064"/>
                </a:cubicBezTo>
                <a:cubicBezTo>
                  <a:pt x="132849" y="2728267"/>
                  <a:pt x="124654" y="2743200"/>
                  <a:pt x="115276" y="2757268"/>
                </a:cubicBezTo>
                <a:cubicBezTo>
                  <a:pt x="119965" y="2776025"/>
                  <a:pt x="120698" y="2796245"/>
                  <a:pt x="129344" y="2813538"/>
                </a:cubicBezTo>
                <a:cubicBezTo>
                  <a:pt x="135275" y="2825401"/>
                  <a:pt x="150655" y="2830301"/>
                  <a:pt x="157479" y="2841674"/>
                </a:cubicBezTo>
                <a:cubicBezTo>
                  <a:pt x="165108" y="2854390"/>
                  <a:pt x="166858" y="2869809"/>
                  <a:pt x="171547" y="2883877"/>
                </a:cubicBezTo>
                <a:cubicBezTo>
                  <a:pt x="166858" y="2902634"/>
                  <a:pt x="162791" y="2921558"/>
                  <a:pt x="157479" y="2940148"/>
                </a:cubicBezTo>
                <a:cubicBezTo>
                  <a:pt x="153405" y="2954406"/>
                  <a:pt x="143411" y="2967522"/>
                  <a:pt x="143411" y="2982351"/>
                </a:cubicBezTo>
                <a:cubicBezTo>
                  <a:pt x="143411" y="3020157"/>
                  <a:pt x="153062" y="3057345"/>
                  <a:pt x="157479" y="3094892"/>
                </a:cubicBezTo>
                <a:cubicBezTo>
                  <a:pt x="158969" y="3107561"/>
                  <a:pt x="163084" y="3226153"/>
                  <a:pt x="185614" y="3263704"/>
                </a:cubicBezTo>
                <a:cubicBezTo>
                  <a:pt x="192438" y="3275077"/>
                  <a:pt x="203393" y="3283554"/>
                  <a:pt x="213750" y="3291840"/>
                </a:cubicBezTo>
                <a:cubicBezTo>
                  <a:pt x="226952" y="3302402"/>
                  <a:pt x="241885" y="3310597"/>
                  <a:pt x="255953" y="3319975"/>
                </a:cubicBezTo>
                <a:cubicBezTo>
                  <a:pt x="201663" y="3374265"/>
                  <a:pt x="241885" y="3318436"/>
                  <a:pt x="241885" y="3418449"/>
                </a:cubicBezTo>
                <a:cubicBezTo>
                  <a:pt x="241885" y="3433278"/>
                  <a:pt x="231891" y="3446394"/>
                  <a:pt x="227817" y="3460652"/>
                </a:cubicBezTo>
                <a:cubicBezTo>
                  <a:pt x="222506" y="3479242"/>
                  <a:pt x="218439" y="3498166"/>
                  <a:pt x="213750" y="3516923"/>
                </a:cubicBezTo>
                <a:cubicBezTo>
                  <a:pt x="244665" y="3702412"/>
                  <a:pt x="210241" y="3638270"/>
                  <a:pt x="270021" y="3727938"/>
                </a:cubicBezTo>
                <a:cubicBezTo>
                  <a:pt x="260642" y="3742006"/>
                  <a:pt x="243567" y="3753318"/>
                  <a:pt x="241885" y="3770141"/>
                </a:cubicBezTo>
                <a:cubicBezTo>
                  <a:pt x="235501" y="3833984"/>
                  <a:pt x="249208" y="3867218"/>
                  <a:pt x="284088" y="3910818"/>
                </a:cubicBezTo>
                <a:cubicBezTo>
                  <a:pt x="292374" y="3921175"/>
                  <a:pt x="302845" y="3929575"/>
                  <a:pt x="312224" y="3938954"/>
                </a:cubicBezTo>
                <a:cubicBezTo>
                  <a:pt x="328588" y="3988048"/>
                  <a:pt x="337687" y="3992081"/>
                  <a:pt x="312224" y="4051495"/>
                </a:cubicBezTo>
                <a:cubicBezTo>
                  <a:pt x="306999" y="4063686"/>
                  <a:pt x="293467" y="4070252"/>
                  <a:pt x="284088" y="4079631"/>
                </a:cubicBezTo>
                <a:cubicBezTo>
                  <a:pt x="279399" y="4093699"/>
                  <a:pt x="268383" y="4107096"/>
                  <a:pt x="270021" y="4121834"/>
                </a:cubicBezTo>
                <a:cubicBezTo>
                  <a:pt x="273296" y="4151310"/>
                  <a:pt x="298156" y="4206240"/>
                  <a:pt x="298156" y="4206240"/>
                </a:cubicBezTo>
                <a:cubicBezTo>
                  <a:pt x="249206" y="4279666"/>
                  <a:pt x="281225" y="4219130"/>
                  <a:pt x="255953" y="4332849"/>
                </a:cubicBezTo>
                <a:cubicBezTo>
                  <a:pt x="252736" y="4347325"/>
                  <a:pt x="245959" y="4360794"/>
                  <a:pt x="241885" y="4375052"/>
                </a:cubicBezTo>
                <a:cubicBezTo>
                  <a:pt x="236573" y="4393642"/>
                  <a:pt x="233373" y="4412804"/>
                  <a:pt x="227817" y="4431323"/>
                </a:cubicBezTo>
                <a:cubicBezTo>
                  <a:pt x="215339" y="4472916"/>
                  <a:pt x="197184" y="4533544"/>
                  <a:pt x="171547" y="4572000"/>
                </a:cubicBezTo>
                <a:cubicBezTo>
                  <a:pt x="164190" y="4583036"/>
                  <a:pt x="152790" y="4590757"/>
                  <a:pt x="143411" y="4600135"/>
                </a:cubicBezTo>
                <a:cubicBezTo>
                  <a:pt x="137728" y="4622870"/>
                  <a:pt x="111582" y="4689942"/>
                  <a:pt x="143411" y="4712677"/>
                </a:cubicBezTo>
                <a:cubicBezTo>
                  <a:pt x="166621" y="4729256"/>
                  <a:pt x="199682" y="4722055"/>
                  <a:pt x="227817" y="4726744"/>
                </a:cubicBezTo>
                <a:cubicBezTo>
                  <a:pt x="223128" y="4740812"/>
                  <a:pt x="220382" y="4755685"/>
                  <a:pt x="213750" y="4768948"/>
                </a:cubicBezTo>
                <a:cubicBezTo>
                  <a:pt x="206189" y="4784070"/>
                  <a:pt x="188394" y="4794474"/>
                  <a:pt x="185614" y="4811151"/>
                </a:cubicBezTo>
                <a:cubicBezTo>
                  <a:pt x="183176" y="4825778"/>
                  <a:pt x="194993" y="4839286"/>
                  <a:pt x="199682" y="4853354"/>
                </a:cubicBezTo>
                <a:cubicBezTo>
                  <a:pt x="185614" y="4867422"/>
                  <a:pt x="172877" y="4882959"/>
                  <a:pt x="157479" y="4895557"/>
                </a:cubicBezTo>
                <a:cubicBezTo>
                  <a:pt x="121186" y="4925251"/>
                  <a:pt x="44937" y="4979963"/>
                  <a:pt x="44937" y="4979963"/>
                </a:cubicBezTo>
                <a:cubicBezTo>
                  <a:pt x="40248" y="4994031"/>
                  <a:pt x="37502" y="5008903"/>
                  <a:pt x="30870" y="5022166"/>
                </a:cubicBezTo>
                <a:cubicBezTo>
                  <a:pt x="23309" y="5037288"/>
                  <a:pt x="5125" y="5047632"/>
                  <a:pt x="2734" y="5064369"/>
                </a:cubicBezTo>
                <a:cubicBezTo>
                  <a:pt x="0" y="5083509"/>
                  <a:pt x="12113" y="5101883"/>
                  <a:pt x="16802" y="5120640"/>
                </a:cubicBezTo>
                <a:cubicBezTo>
                  <a:pt x="119550" y="5086390"/>
                  <a:pt x="108401" y="5063732"/>
                  <a:pt x="87141" y="5148775"/>
                </a:cubicBezTo>
                <a:cubicBezTo>
                  <a:pt x="91830" y="5162843"/>
                  <a:pt x="87140" y="5186289"/>
                  <a:pt x="101208" y="5190978"/>
                </a:cubicBezTo>
                <a:cubicBezTo>
                  <a:pt x="118184" y="5196637"/>
                  <a:pt x="236343" y="5155314"/>
                  <a:pt x="129344" y="5190978"/>
                </a:cubicBezTo>
                <a:lnTo>
                  <a:pt x="143411" y="5261317"/>
                </a:lnTo>
              </a:path>
            </a:pathLst>
          </a:custGeom>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a:p>
        </xdr:txBody>
      </xdr:sp>
      <xdr:sp macro="" textlink="">
        <xdr:nvSpPr>
          <xdr:cNvPr id="22" name="TextBox 38"/>
          <xdr:cNvSpPr txBox="1"/>
        </xdr:nvSpPr>
        <xdr:spPr>
          <a:xfrm rot="812234">
            <a:off x="7427648" y="1119760"/>
            <a:ext cx="282494" cy="478809"/>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solidFill>
                  <a:srgbClr val="C00000"/>
                </a:solidFill>
              </a:rPr>
              <a:t>z</a:t>
            </a:r>
          </a:p>
        </xdr:txBody>
      </xdr:sp>
      <xdr:sp macro="" textlink="">
        <xdr:nvSpPr>
          <xdr:cNvPr id="23" name="Freeform 22"/>
          <xdr:cNvSpPr/>
        </xdr:nvSpPr>
        <xdr:spPr>
          <a:xfrm>
            <a:off x="6090817" y="1899756"/>
            <a:ext cx="1046463" cy="666723"/>
          </a:xfrm>
          <a:custGeom>
            <a:avLst/>
            <a:gdLst>
              <a:gd name="connsiteX0" fmla="*/ 0 w 1113905"/>
              <a:gd name="connsiteY0" fmla="*/ 651164 h 651164"/>
              <a:gd name="connsiteX1" fmla="*/ 41563 w 1113905"/>
              <a:gd name="connsiteY1" fmla="*/ 476596 h 651164"/>
              <a:gd name="connsiteX2" fmla="*/ 149629 w 1113905"/>
              <a:gd name="connsiteY2" fmla="*/ 285404 h 651164"/>
              <a:gd name="connsiteX3" fmla="*/ 399011 w 1113905"/>
              <a:gd name="connsiteY3" fmla="*/ 110836 h 651164"/>
              <a:gd name="connsiteX4" fmla="*/ 656705 w 1113905"/>
              <a:gd name="connsiteY4" fmla="*/ 36022 h 651164"/>
              <a:gd name="connsiteX5" fmla="*/ 980902 w 1113905"/>
              <a:gd name="connsiteY5" fmla="*/ 2771 h 651164"/>
              <a:gd name="connsiteX6" fmla="*/ 1113905 w 1113905"/>
              <a:gd name="connsiteY6" fmla="*/ 19396 h 6511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13905" h="651164">
                <a:moveTo>
                  <a:pt x="0" y="651164"/>
                </a:moveTo>
                <a:cubicBezTo>
                  <a:pt x="8312" y="594360"/>
                  <a:pt x="16625" y="537556"/>
                  <a:pt x="41563" y="476596"/>
                </a:cubicBezTo>
                <a:cubicBezTo>
                  <a:pt x="66501" y="415636"/>
                  <a:pt x="90054" y="346364"/>
                  <a:pt x="149629" y="285404"/>
                </a:cubicBezTo>
                <a:cubicBezTo>
                  <a:pt x="209204" y="224444"/>
                  <a:pt x="314498" y="152400"/>
                  <a:pt x="399011" y="110836"/>
                </a:cubicBezTo>
                <a:cubicBezTo>
                  <a:pt x="483524" y="69272"/>
                  <a:pt x="559723" y="54033"/>
                  <a:pt x="656705" y="36022"/>
                </a:cubicBezTo>
                <a:cubicBezTo>
                  <a:pt x="753687" y="18011"/>
                  <a:pt x="904702" y="5542"/>
                  <a:pt x="980902" y="2771"/>
                </a:cubicBezTo>
                <a:cubicBezTo>
                  <a:pt x="1057102" y="0"/>
                  <a:pt x="1085503" y="9698"/>
                  <a:pt x="1113905" y="19396"/>
                </a:cubicBezTo>
              </a:path>
            </a:pathLst>
          </a:custGeom>
          <a:ln w="38100">
            <a:solidFill>
              <a:schemeClr val="accent3">
                <a:lumMod val="75000"/>
              </a:schemeClr>
            </a:solidFill>
            <a:prstDash val="sysDot"/>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a:p>
        </xdr:txBody>
      </xdr:sp>
      <xdr:sp macro="" textlink="">
        <xdr:nvSpPr>
          <xdr:cNvPr id="24" name="Freeform 23"/>
          <xdr:cNvSpPr/>
        </xdr:nvSpPr>
        <xdr:spPr>
          <a:xfrm rot="1455542" flipH="1">
            <a:off x="6998601" y="2104004"/>
            <a:ext cx="1017282" cy="661775"/>
          </a:xfrm>
          <a:custGeom>
            <a:avLst/>
            <a:gdLst>
              <a:gd name="connsiteX0" fmla="*/ 0 w 1113905"/>
              <a:gd name="connsiteY0" fmla="*/ 651164 h 651164"/>
              <a:gd name="connsiteX1" fmla="*/ 41563 w 1113905"/>
              <a:gd name="connsiteY1" fmla="*/ 476596 h 651164"/>
              <a:gd name="connsiteX2" fmla="*/ 149629 w 1113905"/>
              <a:gd name="connsiteY2" fmla="*/ 285404 h 651164"/>
              <a:gd name="connsiteX3" fmla="*/ 399011 w 1113905"/>
              <a:gd name="connsiteY3" fmla="*/ 110836 h 651164"/>
              <a:gd name="connsiteX4" fmla="*/ 656705 w 1113905"/>
              <a:gd name="connsiteY4" fmla="*/ 36022 h 651164"/>
              <a:gd name="connsiteX5" fmla="*/ 980902 w 1113905"/>
              <a:gd name="connsiteY5" fmla="*/ 2771 h 651164"/>
              <a:gd name="connsiteX6" fmla="*/ 1113905 w 1113905"/>
              <a:gd name="connsiteY6" fmla="*/ 19396 h 6511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13905" h="651164">
                <a:moveTo>
                  <a:pt x="0" y="651164"/>
                </a:moveTo>
                <a:cubicBezTo>
                  <a:pt x="8312" y="594360"/>
                  <a:pt x="16625" y="537556"/>
                  <a:pt x="41563" y="476596"/>
                </a:cubicBezTo>
                <a:cubicBezTo>
                  <a:pt x="66501" y="415636"/>
                  <a:pt x="90054" y="346364"/>
                  <a:pt x="149629" y="285404"/>
                </a:cubicBezTo>
                <a:cubicBezTo>
                  <a:pt x="209204" y="224444"/>
                  <a:pt x="314498" y="152400"/>
                  <a:pt x="399011" y="110836"/>
                </a:cubicBezTo>
                <a:cubicBezTo>
                  <a:pt x="483524" y="69272"/>
                  <a:pt x="559723" y="54033"/>
                  <a:pt x="656705" y="36022"/>
                </a:cubicBezTo>
                <a:cubicBezTo>
                  <a:pt x="753687" y="18011"/>
                  <a:pt x="904702" y="5542"/>
                  <a:pt x="980902" y="2771"/>
                </a:cubicBezTo>
                <a:cubicBezTo>
                  <a:pt x="1057102" y="0"/>
                  <a:pt x="1085503" y="9698"/>
                  <a:pt x="1113905" y="19396"/>
                </a:cubicBezTo>
              </a:path>
            </a:pathLst>
          </a:custGeom>
          <a:ln w="38100">
            <a:solidFill>
              <a:schemeClr val="accent3">
                <a:lumMod val="75000"/>
              </a:schemeClr>
            </a:solidFill>
            <a:prstDash val="sysDot"/>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a:p>
        </xdr:txBody>
      </xdr:sp>
      <xdr:sp macro="" textlink="">
        <xdr:nvSpPr>
          <xdr:cNvPr id="25" name="Freeform 24"/>
          <xdr:cNvSpPr/>
        </xdr:nvSpPr>
        <xdr:spPr>
          <a:xfrm>
            <a:off x="5806303" y="2633812"/>
            <a:ext cx="2014362" cy="1919061"/>
          </a:xfrm>
          <a:custGeom>
            <a:avLst/>
            <a:gdLst>
              <a:gd name="connsiteX0" fmla="*/ 2000596 w 2000596"/>
              <a:gd name="connsiteY0" fmla="*/ 365760 h 1885603"/>
              <a:gd name="connsiteX1" fmla="*/ 1925782 w 2000596"/>
              <a:gd name="connsiteY1" fmla="*/ 706581 h 1885603"/>
              <a:gd name="connsiteX2" fmla="*/ 1709651 w 2000596"/>
              <a:gd name="connsiteY2" fmla="*/ 1587730 h 1885603"/>
              <a:gd name="connsiteX3" fmla="*/ 1476895 w 2000596"/>
              <a:gd name="connsiteY3" fmla="*/ 1862050 h 1885603"/>
              <a:gd name="connsiteX4" fmla="*/ 778625 w 2000596"/>
              <a:gd name="connsiteY4" fmla="*/ 1729047 h 1885603"/>
              <a:gd name="connsiteX5" fmla="*/ 130233 w 2000596"/>
              <a:gd name="connsiteY5" fmla="*/ 1546167 h 1885603"/>
              <a:gd name="connsiteX6" fmla="*/ 22167 w 2000596"/>
              <a:gd name="connsiteY6" fmla="*/ 1138843 h 1885603"/>
              <a:gd name="connsiteX7" fmla="*/ 263236 w 2000596"/>
              <a:gd name="connsiteY7" fmla="*/ 0 h 1885603"/>
              <a:gd name="connsiteX8" fmla="*/ 263236 w 2000596"/>
              <a:gd name="connsiteY8" fmla="*/ 0 h 18856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000596" h="1885603">
                <a:moveTo>
                  <a:pt x="2000596" y="365760"/>
                </a:moveTo>
                <a:cubicBezTo>
                  <a:pt x="1987434" y="434339"/>
                  <a:pt x="1974273" y="502919"/>
                  <a:pt x="1925782" y="706581"/>
                </a:cubicBezTo>
                <a:cubicBezTo>
                  <a:pt x="1877291" y="910243"/>
                  <a:pt x="1784466" y="1395152"/>
                  <a:pt x="1709651" y="1587730"/>
                </a:cubicBezTo>
                <a:cubicBezTo>
                  <a:pt x="1634836" y="1780308"/>
                  <a:pt x="1632066" y="1838497"/>
                  <a:pt x="1476895" y="1862050"/>
                </a:cubicBezTo>
                <a:cubicBezTo>
                  <a:pt x="1321724" y="1885603"/>
                  <a:pt x="1003069" y="1781694"/>
                  <a:pt x="778625" y="1729047"/>
                </a:cubicBezTo>
                <a:cubicBezTo>
                  <a:pt x="554181" y="1676400"/>
                  <a:pt x="256309" y="1644534"/>
                  <a:pt x="130233" y="1546167"/>
                </a:cubicBezTo>
                <a:cubicBezTo>
                  <a:pt x="4157" y="1447800"/>
                  <a:pt x="0" y="1396537"/>
                  <a:pt x="22167" y="1138843"/>
                </a:cubicBezTo>
                <a:cubicBezTo>
                  <a:pt x="44334" y="881149"/>
                  <a:pt x="263236" y="0"/>
                  <a:pt x="263236" y="0"/>
                </a:cubicBezTo>
                <a:lnTo>
                  <a:pt x="263236" y="0"/>
                </a:lnTo>
              </a:path>
            </a:pathLst>
          </a:custGeom>
          <a:ln w="38100">
            <a:solidFill>
              <a:schemeClr val="accent3">
                <a:lumMod val="75000"/>
              </a:schemeClr>
            </a:solidFill>
            <a:prstDash val="sysDot"/>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a:ln w="38100">
                <a:solidFill>
                  <a:schemeClr val="tx1"/>
                </a:solidFill>
              </a:ln>
            </a:endParaRPr>
          </a:p>
        </xdr:txBody>
      </xdr:sp>
      <xdr:cxnSp macro="">
        <xdr:nvCxnSpPr>
          <xdr:cNvPr id="26" name="Straight Connector 25"/>
          <xdr:cNvCxnSpPr/>
        </xdr:nvCxnSpPr>
        <xdr:spPr>
          <a:xfrm>
            <a:off x="6384809" y="2452718"/>
            <a:ext cx="10373" cy="1612581"/>
          </a:xfrm>
          <a:prstGeom prst="line">
            <a:avLst/>
          </a:prstGeom>
          <a:ln w="50800">
            <a:solidFill>
              <a:srgbClr val="00B050"/>
            </a:solidFill>
            <a:headEnd type="triangle"/>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27" name="TextBox 28"/>
          <xdr:cNvSpPr txBox="1"/>
        </xdr:nvSpPr>
        <xdr:spPr>
          <a:xfrm>
            <a:off x="6351224" y="2995039"/>
            <a:ext cx="291090" cy="441862"/>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b="1">
                <a:solidFill>
                  <a:srgbClr val="00B050"/>
                </a:solidFill>
              </a:rPr>
              <a:t>i</a:t>
            </a:r>
          </a:p>
        </xdr:txBody>
      </xdr:sp>
      <xdr:cxnSp macro="">
        <xdr:nvCxnSpPr>
          <xdr:cNvPr id="30" name="Straight Arrow Connector 29"/>
          <xdr:cNvCxnSpPr/>
        </xdr:nvCxnSpPr>
        <xdr:spPr>
          <a:xfrm flipH="1">
            <a:off x="5672941" y="2488547"/>
            <a:ext cx="365921" cy="1624521"/>
          </a:xfrm>
          <a:prstGeom prst="straightConnector1">
            <a:avLst/>
          </a:prstGeom>
          <a:ln w="50800">
            <a:headEnd type="triangle" w="med" len="med"/>
            <a:tailEnd type="triangle" w="med" len="med"/>
          </a:ln>
        </xdr:spPr>
        <xdr:style>
          <a:lnRef idx="1">
            <a:schemeClr val="accent2"/>
          </a:lnRef>
          <a:fillRef idx="0">
            <a:schemeClr val="accent2"/>
          </a:fillRef>
          <a:effectRef idx="0">
            <a:schemeClr val="accent2"/>
          </a:effectRef>
          <a:fontRef idx="minor">
            <a:schemeClr val="tx1"/>
          </a:fontRef>
        </xdr:style>
      </xdr:cxnSp>
      <xdr:sp macro="" textlink="">
        <xdr:nvSpPr>
          <xdr:cNvPr id="40" name="TextBox 38"/>
          <xdr:cNvSpPr txBox="1"/>
        </xdr:nvSpPr>
        <xdr:spPr>
          <a:xfrm rot="734928">
            <a:off x="5471296" y="2946169"/>
            <a:ext cx="583328" cy="478809"/>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solidFill>
                  <a:srgbClr val="C00000"/>
                </a:solidFill>
              </a:rPr>
              <a:t>zz</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election activeCell="C25" sqref="C25"/>
    </sheetView>
  </sheetViews>
  <sheetFormatPr defaultRowHeight="14.4" x14ac:dyDescent="0.3"/>
  <cols>
    <col min="3" max="3" width="189" customWidth="1"/>
  </cols>
  <sheetData>
    <row r="1" spans="1:3" ht="31.2" x14ac:dyDescent="0.6">
      <c r="A1" s="31" t="s">
        <v>31</v>
      </c>
    </row>
    <row r="2" spans="1:3" x14ac:dyDescent="0.3">
      <c r="C2" t="s">
        <v>40</v>
      </c>
    </row>
    <row r="4" spans="1:3" x14ac:dyDescent="0.3">
      <c r="B4">
        <v>1</v>
      </c>
      <c r="C4" t="s">
        <v>39</v>
      </c>
    </row>
    <row r="5" spans="1:3" x14ac:dyDescent="0.3">
      <c r="B5">
        <f>B4+1</f>
        <v>2</v>
      </c>
      <c r="C5" t="s">
        <v>32</v>
      </c>
    </row>
    <row r="6" spans="1:3" x14ac:dyDescent="0.3">
      <c r="B6">
        <f t="shared" ref="B6:B18" si="0">B5+1</f>
        <v>3</v>
      </c>
      <c r="C6" t="s">
        <v>38</v>
      </c>
    </row>
    <row r="7" spans="1:3" x14ac:dyDescent="0.3">
      <c r="B7">
        <f t="shared" si="0"/>
        <v>4</v>
      </c>
      <c r="C7" t="s">
        <v>33</v>
      </c>
    </row>
    <row r="8" spans="1:3" x14ac:dyDescent="0.3">
      <c r="B8">
        <f t="shared" si="0"/>
        <v>5</v>
      </c>
      <c r="C8" t="s">
        <v>41</v>
      </c>
    </row>
    <row r="9" spans="1:3" x14ac:dyDescent="0.3">
      <c r="B9">
        <f t="shared" si="0"/>
        <v>6</v>
      </c>
      <c r="C9" t="s">
        <v>42</v>
      </c>
    </row>
    <row r="10" spans="1:3" x14ac:dyDescent="0.3">
      <c r="B10">
        <f t="shared" si="0"/>
        <v>7</v>
      </c>
      <c r="C10" t="s">
        <v>43</v>
      </c>
    </row>
    <row r="11" spans="1:3" x14ac:dyDescent="0.3">
      <c r="B11">
        <f t="shared" si="0"/>
        <v>8</v>
      </c>
      <c r="C11" t="s">
        <v>44</v>
      </c>
    </row>
    <row r="12" spans="1:3" x14ac:dyDescent="0.3">
      <c r="B12">
        <f t="shared" si="0"/>
        <v>9</v>
      </c>
      <c r="C12" t="s">
        <v>34</v>
      </c>
    </row>
    <row r="13" spans="1:3" x14ac:dyDescent="0.3">
      <c r="B13">
        <f t="shared" si="0"/>
        <v>10</v>
      </c>
      <c r="C13" t="s">
        <v>45</v>
      </c>
    </row>
    <row r="14" spans="1:3" x14ac:dyDescent="0.3">
      <c r="B14">
        <f t="shared" si="0"/>
        <v>11</v>
      </c>
      <c r="C14" t="s">
        <v>35</v>
      </c>
    </row>
    <row r="15" spans="1:3" x14ac:dyDescent="0.3">
      <c r="B15">
        <f t="shared" si="0"/>
        <v>12</v>
      </c>
      <c r="C15" t="s">
        <v>36</v>
      </c>
    </row>
    <row r="16" spans="1:3" x14ac:dyDescent="0.3">
      <c r="B16">
        <f t="shared" si="0"/>
        <v>13</v>
      </c>
      <c r="C16" t="s">
        <v>46</v>
      </c>
    </row>
    <row r="17" spans="2:3" x14ac:dyDescent="0.3">
      <c r="B17">
        <f t="shared" si="0"/>
        <v>14</v>
      </c>
      <c r="C17" t="s">
        <v>47</v>
      </c>
    </row>
    <row r="18" spans="2:3" x14ac:dyDescent="0.3">
      <c r="B18">
        <f t="shared" si="0"/>
        <v>15</v>
      </c>
      <c r="C18" t="s">
        <v>48</v>
      </c>
    </row>
    <row r="20" spans="2:3" x14ac:dyDescent="0.3">
      <c r="C20" t="s">
        <v>49</v>
      </c>
    </row>
    <row r="21" spans="2:3" x14ac:dyDescent="0.3">
      <c r="C21" t="s">
        <v>37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zoomScaleNormal="100" workbookViewId="0">
      <selection activeCell="A24" sqref="A24"/>
    </sheetView>
  </sheetViews>
  <sheetFormatPr defaultColWidth="9.109375" defaultRowHeight="14.4" x14ac:dyDescent="0.3"/>
  <cols>
    <col min="1" max="1" width="28.109375" style="32" customWidth="1"/>
    <col min="2" max="2" width="9.109375" style="32"/>
    <col min="3" max="3" width="10.5546875" style="32" bestFit="1" customWidth="1"/>
    <col min="4" max="4" width="6.44140625" style="32" customWidth="1"/>
    <col min="5" max="5" width="9.109375" style="32" customWidth="1"/>
    <col min="6" max="6" width="10.5546875" style="32" bestFit="1" customWidth="1"/>
    <col min="7" max="12" width="10.109375" style="32" customWidth="1"/>
    <col min="13" max="16384" width="9.109375" style="32"/>
  </cols>
  <sheetData>
    <row r="1" spans="1:12" ht="31.2" x14ac:dyDescent="0.6">
      <c r="A1" s="31" t="s">
        <v>30</v>
      </c>
      <c r="G1" s="1"/>
      <c r="H1" s="1"/>
      <c r="I1" s="1"/>
      <c r="J1" s="1"/>
      <c r="K1" s="1"/>
      <c r="L1" s="1"/>
    </row>
    <row r="2" spans="1:12" x14ac:dyDescent="0.3">
      <c r="G2" s="1"/>
      <c r="H2" s="1"/>
      <c r="I2" s="1"/>
      <c r="J2" s="1"/>
      <c r="K2" s="1"/>
      <c r="L2" s="1"/>
    </row>
    <row r="3" spans="1:12" ht="16.5" customHeight="1" x14ac:dyDescent="0.3">
      <c r="G3" s="1"/>
      <c r="H3" s="1"/>
      <c r="I3" s="1"/>
      <c r="J3" s="1"/>
      <c r="K3" s="1"/>
      <c r="L3" s="1"/>
    </row>
    <row r="4" spans="1:12" x14ac:dyDescent="0.3">
      <c r="C4" s="59" t="s">
        <v>19</v>
      </c>
      <c r="F4" s="59" t="s">
        <v>28</v>
      </c>
      <c r="G4" s="1"/>
      <c r="H4" s="1"/>
      <c r="I4" s="1"/>
      <c r="J4" s="1"/>
      <c r="K4" s="1"/>
      <c r="L4" s="1"/>
    </row>
    <row r="5" spans="1:12" ht="18" x14ac:dyDescent="0.35">
      <c r="A5" s="32" t="s">
        <v>7</v>
      </c>
      <c r="B5" s="33" t="s">
        <v>0</v>
      </c>
      <c r="C5" s="34">
        <v>1.6875</v>
      </c>
      <c r="D5" s="32" t="s">
        <v>8</v>
      </c>
      <c r="G5" s="1"/>
      <c r="H5" s="1"/>
      <c r="I5" s="1"/>
      <c r="J5" s="1"/>
      <c r="K5" s="1"/>
      <c r="L5" s="1"/>
    </row>
    <row r="6" spans="1:12" ht="18" x14ac:dyDescent="0.35">
      <c r="A6" s="32" t="s">
        <v>23</v>
      </c>
      <c r="B6" s="33" t="s">
        <v>1</v>
      </c>
      <c r="C6" s="34">
        <v>2.6875</v>
      </c>
      <c r="G6" s="1"/>
      <c r="H6" s="1"/>
      <c r="I6" s="1"/>
      <c r="J6" s="1"/>
      <c r="K6" s="1"/>
      <c r="L6" s="1"/>
    </row>
    <row r="7" spans="1:12" ht="18" x14ac:dyDescent="0.35">
      <c r="A7" s="32" t="s">
        <v>24</v>
      </c>
      <c r="B7" s="33" t="s">
        <v>2</v>
      </c>
      <c r="C7" s="34">
        <v>3.875</v>
      </c>
      <c r="G7" s="1"/>
      <c r="H7" s="1"/>
      <c r="I7" s="1"/>
      <c r="J7" s="1"/>
      <c r="K7" s="1"/>
      <c r="L7" s="1"/>
    </row>
    <row r="8" spans="1:12" ht="15.6" x14ac:dyDescent="0.3">
      <c r="A8" s="35" t="s">
        <v>12</v>
      </c>
      <c r="E8" s="36" t="s">
        <v>10</v>
      </c>
      <c r="F8" s="37">
        <f>C5+C6</f>
        <v>4.375</v>
      </c>
      <c r="G8" s="1"/>
      <c r="H8" s="1"/>
      <c r="I8" s="1" t="s">
        <v>8</v>
      </c>
      <c r="J8" s="1"/>
      <c r="K8" s="1"/>
      <c r="L8" s="1"/>
    </row>
    <row r="9" spans="1:12" ht="18" x14ac:dyDescent="0.35">
      <c r="A9" s="38" t="s">
        <v>21</v>
      </c>
      <c r="E9" s="39" t="s">
        <v>14</v>
      </c>
      <c r="F9" s="40">
        <f>ABS($C$5-$C$6)</f>
        <v>1</v>
      </c>
      <c r="G9" s="1"/>
      <c r="H9" s="1"/>
      <c r="I9" s="1"/>
      <c r="J9" s="1"/>
      <c r="K9" s="1"/>
      <c r="L9" s="1"/>
    </row>
    <row r="10" spans="1:12" x14ac:dyDescent="0.3">
      <c r="A10" s="35"/>
      <c r="E10" s="41"/>
      <c r="F10" s="41"/>
      <c r="G10" s="1"/>
      <c r="H10" s="1"/>
      <c r="I10" s="1"/>
      <c r="J10" s="1"/>
      <c r="K10" s="1"/>
      <c r="L10" s="1"/>
    </row>
    <row r="11" spans="1:12" x14ac:dyDescent="0.3">
      <c r="A11" s="32" t="s">
        <v>22</v>
      </c>
      <c r="C11" s="34">
        <v>0.1875</v>
      </c>
      <c r="E11" s="41"/>
      <c r="F11" s="41"/>
      <c r="G11" s="1"/>
      <c r="H11" s="1"/>
      <c r="I11" s="1"/>
      <c r="J11" s="1"/>
      <c r="K11" s="1"/>
      <c r="L11" s="1"/>
    </row>
    <row r="12" spans="1:12" x14ac:dyDescent="0.3">
      <c r="A12" s="35" t="s">
        <v>15</v>
      </c>
      <c r="C12" s="34">
        <v>20</v>
      </c>
      <c r="E12" s="41" t="s">
        <v>16</v>
      </c>
      <c r="F12" s="41"/>
      <c r="G12" s="1"/>
      <c r="H12" s="1"/>
      <c r="I12" s="1"/>
      <c r="J12" s="1"/>
      <c r="K12" s="1"/>
      <c r="L12" s="1"/>
    </row>
    <row r="13" spans="1:12" x14ac:dyDescent="0.3">
      <c r="A13" s="35"/>
      <c r="E13" s="41"/>
      <c r="F13" s="41"/>
      <c r="G13" s="1"/>
      <c r="H13" s="1"/>
      <c r="I13" s="1"/>
      <c r="J13" s="1"/>
      <c r="K13" s="1"/>
      <c r="L13" s="1"/>
    </row>
    <row r="14" spans="1:12" ht="18" x14ac:dyDescent="0.35">
      <c r="A14" s="35" t="s">
        <v>17</v>
      </c>
      <c r="E14" s="42" t="s">
        <v>9</v>
      </c>
      <c r="F14" s="43">
        <f>TAN(C12*PI()/180)*($C$5+$C$6)/2</f>
        <v>0.79618488745731764</v>
      </c>
      <c r="G14" s="1"/>
      <c r="H14" s="1"/>
      <c r="I14" s="1"/>
      <c r="J14" s="1"/>
      <c r="K14" s="1"/>
      <c r="L14" s="1"/>
    </row>
    <row r="15" spans="1:12" ht="18" x14ac:dyDescent="0.35">
      <c r="A15" s="32" t="s">
        <v>20</v>
      </c>
      <c r="E15" s="44" t="s">
        <v>6</v>
      </c>
      <c r="F15" s="45">
        <f>$C$7-2*($C$11+IF($C$6&gt;$C$5,$C$6,$C$5)*$F$14/($C$5+$C$6))</f>
        <v>2.5218299954095813</v>
      </c>
      <c r="G15" s="1"/>
      <c r="H15" s="1"/>
      <c r="I15" s="1"/>
      <c r="J15" s="1"/>
      <c r="K15" s="1"/>
      <c r="L15" s="1"/>
    </row>
    <row r="16" spans="1:12" ht="18" x14ac:dyDescent="0.35">
      <c r="A16" s="35" t="s">
        <v>18</v>
      </c>
      <c r="E16" s="46" t="s">
        <v>5</v>
      </c>
      <c r="F16" s="47">
        <f>($F$15+$F$14*IF($C$6&gt;$C$5,$C$6,$C$5)/($C$6+$C$5)+2*$C$11)*COS(ATAN(2*C16/($C$5+$C$6)))</f>
        <v>3.3859149977047909</v>
      </c>
      <c r="G16" s="1"/>
      <c r="H16" s="1"/>
      <c r="I16" s="1"/>
      <c r="J16" s="1"/>
      <c r="K16" s="1"/>
      <c r="L16" s="1"/>
    </row>
    <row r="17" spans="1:12" ht="18" x14ac:dyDescent="0.35">
      <c r="A17" s="32" t="s">
        <v>27</v>
      </c>
      <c r="E17" s="58" t="s">
        <v>26</v>
      </c>
      <c r="F17" s="47">
        <f>COS(C12*PI()/180)*F9+C11</f>
        <v>1.1271926207859084</v>
      </c>
      <c r="G17" s="1"/>
      <c r="H17" s="1"/>
      <c r="I17" s="1"/>
      <c r="J17" s="1"/>
      <c r="K17" s="1"/>
      <c r="L17" s="1"/>
    </row>
    <row r="18" spans="1:12" x14ac:dyDescent="0.3">
      <c r="G18" s="1"/>
      <c r="H18" s="1"/>
      <c r="I18" s="1"/>
      <c r="J18" s="1"/>
      <c r="K18" s="1"/>
      <c r="L18" s="1"/>
    </row>
    <row r="19" spans="1:12" x14ac:dyDescent="0.3">
      <c r="A19" s="32" t="s">
        <v>13</v>
      </c>
      <c r="G19" s="1"/>
      <c r="H19" s="1"/>
      <c r="I19" s="1"/>
      <c r="J19" s="1"/>
      <c r="K19" s="1"/>
      <c r="L19" s="1"/>
    </row>
    <row r="20" spans="1:12" x14ac:dyDescent="0.3">
      <c r="G20" s="1"/>
      <c r="H20" s="1"/>
      <c r="I20" s="1"/>
      <c r="J20" s="1"/>
      <c r="K20" s="1"/>
      <c r="L20" s="1"/>
    </row>
    <row r="21" spans="1:12" x14ac:dyDescent="0.3">
      <c r="G21" s="1"/>
      <c r="H21" s="1"/>
      <c r="I21" s="1"/>
      <c r="J21" s="1"/>
      <c r="K21" s="1"/>
      <c r="L21" s="1"/>
    </row>
    <row r="22" spans="1:12" x14ac:dyDescent="0.3">
      <c r="G22" s="1"/>
      <c r="H22" s="1"/>
      <c r="I22" s="1"/>
      <c r="J22" s="1"/>
      <c r="K22" s="1"/>
      <c r="L22" s="1"/>
    </row>
    <row r="23" spans="1:12" x14ac:dyDescent="0.3">
      <c r="G23" s="1"/>
      <c r="H23" s="1"/>
      <c r="I23" s="1"/>
      <c r="J23" s="1"/>
      <c r="K23" s="1"/>
      <c r="L23" s="1"/>
    </row>
    <row r="24" spans="1:12" x14ac:dyDescent="0.3">
      <c r="G24" s="1"/>
      <c r="H24" s="1"/>
      <c r="I24" s="1"/>
      <c r="J24" s="1"/>
      <c r="K24" s="1"/>
      <c r="L24" s="1"/>
    </row>
    <row r="25" spans="1:12" x14ac:dyDescent="0.3">
      <c r="G25" s="1"/>
      <c r="H25" s="1"/>
      <c r="I25" s="1"/>
      <c r="J25" s="1"/>
      <c r="K25" s="1"/>
      <c r="L25" s="2"/>
    </row>
    <row r="26" spans="1:12" x14ac:dyDescent="0.3">
      <c r="G26" s="1"/>
      <c r="H26" s="1"/>
      <c r="I26" s="1"/>
      <c r="J26" s="1"/>
      <c r="K26" s="1"/>
      <c r="L26" s="1"/>
    </row>
    <row r="27" spans="1:12" x14ac:dyDescent="0.3">
      <c r="G27" s="1"/>
      <c r="H27" s="1"/>
      <c r="I27" s="1"/>
      <c r="J27" s="1"/>
      <c r="K27" s="1"/>
      <c r="L27" s="1"/>
    </row>
    <row r="28" spans="1:12" x14ac:dyDescent="0.3">
      <c r="G28" s="1"/>
      <c r="H28" s="1"/>
      <c r="I28" s="1"/>
      <c r="J28" s="1"/>
      <c r="K28" s="1"/>
      <c r="L28" s="1"/>
    </row>
    <row r="29" spans="1:12" x14ac:dyDescent="0.3">
      <c r="G29" s="1"/>
      <c r="H29" s="1"/>
      <c r="I29" s="1"/>
      <c r="J29" s="1"/>
      <c r="K29" s="1"/>
      <c r="L29" s="1"/>
    </row>
    <row r="30" spans="1:12" x14ac:dyDescent="0.3">
      <c r="G30" s="1"/>
      <c r="H30" s="1"/>
      <c r="I30" s="1"/>
      <c r="J30" s="1"/>
      <c r="K30" s="1"/>
      <c r="L30" s="1"/>
    </row>
    <row r="31" spans="1:12" x14ac:dyDescent="0.3">
      <c r="G31" s="1"/>
      <c r="H31" s="1"/>
      <c r="I31" s="1"/>
      <c r="J31" s="1"/>
      <c r="K31" s="1"/>
      <c r="L31" s="1"/>
    </row>
    <row r="33" spans="1:12" ht="23.4" x14ac:dyDescent="0.45">
      <c r="A33" s="48" t="s">
        <v>25</v>
      </c>
    </row>
    <row r="34" spans="1:12" ht="15.6" x14ac:dyDescent="0.3">
      <c r="A34" s="60" t="s">
        <v>29</v>
      </c>
    </row>
    <row r="35" spans="1:12" x14ac:dyDescent="0.3">
      <c r="H35" s="49" t="s">
        <v>9</v>
      </c>
      <c r="I35" s="50" t="s">
        <v>6</v>
      </c>
      <c r="J35" s="51" t="s">
        <v>5</v>
      </c>
      <c r="K35" s="52" t="s">
        <v>4</v>
      </c>
      <c r="L35" s="49" t="s">
        <v>11</v>
      </c>
    </row>
    <row r="36" spans="1:12" x14ac:dyDescent="0.3">
      <c r="D36" s="32" t="s">
        <v>8</v>
      </c>
      <c r="H36" s="49">
        <v>0</v>
      </c>
      <c r="I36" s="53">
        <f t="shared" ref="I36:I46" si="0">$C$7-2*($C$11+IF($C$6&gt;$C$5,$C$6,$C$5)*H36/($C$5+$C$6))</f>
        <v>3.5</v>
      </c>
      <c r="J36" s="54">
        <f t="shared" ref="J36:J46" si="1">(I36+H36*IF($C$6&gt;$C$5,$C$6,$C$5)/($C$6+$C$5)+2*$C$11)*COS(ATAN(2*H36/($C$5+$C$6)))</f>
        <v>3.875</v>
      </c>
      <c r="K36" s="55">
        <f t="shared" ref="K36:K46" si="2">IF(H36=0,$C$6,ABS($C$5-$C$6))</f>
        <v>2.6875</v>
      </c>
      <c r="L36" s="56">
        <f t="shared" ref="L36:L46" si="3">ATAN(2*H36/($C$5+$C$6))*180/PI()</f>
        <v>0</v>
      </c>
    </row>
    <row r="37" spans="1:12" x14ac:dyDescent="0.3">
      <c r="H37" s="49">
        <f>H36+3/16</f>
        <v>0.1875</v>
      </c>
      <c r="I37" s="53">
        <f t="shared" si="0"/>
        <v>3.2696428571428573</v>
      </c>
      <c r="J37" s="54">
        <f t="shared" si="1"/>
        <v>3.746085481352512</v>
      </c>
      <c r="K37" s="55">
        <f t="shared" si="2"/>
        <v>1</v>
      </c>
      <c r="L37" s="56">
        <f t="shared" si="3"/>
        <v>4.8990924537877651</v>
      </c>
    </row>
    <row r="38" spans="1:12" x14ac:dyDescent="0.3">
      <c r="B38" s="32" t="s">
        <v>8</v>
      </c>
      <c r="C38" s="32" t="s">
        <v>8</v>
      </c>
      <c r="E38" s="32" t="s">
        <v>8</v>
      </c>
      <c r="H38" s="49">
        <f t="shared" ref="H38:H46" si="4">H37+3/16</f>
        <v>0.375</v>
      </c>
      <c r="I38" s="53">
        <f t="shared" si="0"/>
        <v>3.0392857142857146</v>
      </c>
      <c r="J38" s="54">
        <f t="shared" si="1"/>
        <v>3.5922411108462096</v>
      </c>
      <c r="K38" s="55">
        <f t="shared" si="2"/>
        <v>1</v>
      </c>
      <c r="L38" s="56">
        <f t="shared" si="3"/>
        <v>9.7275785514016047</v>
      </c>
    </row>
    <row r="39" spans="1:12" x14ac:dyDescent="0.3">
      <c r="H39" s="49">
        <f t="shared" si="4"/>
        <v>0.5625</v>
      </c>
      <c r="I39" s="53">
        <f t="shared" si="0"/>
        <v>2.8089285714285714</v>
      </c>
      <c r="J39" s="54">
        <f t="shared" si="1"/>
        <v>3.4182612165672741</v>
      </c>
      <c r="K39" s="55">
        <f t="shared" si="2"/>
        <v>1</v>
      </c>
      <c r="L39" s="56">
        <f t="shared" si="3"/>
        <v>14.420773127510984</v>
      </c>
    </row>
    <row r="40" spans="1:12" x14ac:dyDescent="0.3">
      <c r="B40" s="32" t="s">
        <v>8</v>
      </c>
      <c r="H40" s="49">
        <f t="shared" si="4"/>
        <v>0.75</v>
      </c>
      <c r="I40" s="53">
        <f t="shared" si="0"/>
        <v>2.5785714285714287</v>
      </c>
      <c r="J40" s="54">
        <f t="shared" si="1"/>
        <v>3.2297297297297298</v>
      </c>
      <c r="K40" s="55">
        <f t="shared" si="2"/>
        <v>1</v>
      </c>
      <c r="L40" s="56">
        <f t="shared" si="3"/>
        <v>18.924644416051233</v>
      </c>
    </row>
    <row r="41" spans="1:12" x14ac:dyDescent="0.3">
      <c r="H41" s="49">
        <f t="shared" si="4"/>
        <v>0.9375</v>
      </c>
      <c r="I41" s="53">
        <f t="shared" si="0"/>
        <v>2.3482142857142856</v>
      </c>
      <c r="J41" s="54">
        <f t="shared" si="1"/>
        <v>3.0323579338542177</v>
      </c>
      <c r="K41" s="55">
        <f t="shared" si="2"/>
        <v>1</v>
      </c>
      <c r="L41" s="56">
        <f t="shared" si="3"/>
        <v>23.198590513648188</v>
      </c>
    </row>
    <row r="42" spans="1:12" x14ac:dyDescent="0.3">
      <c r="H42" s="49">
        <f t="shared" si="4"/>
        <v>1.125</v>
      </c>
      <c r="I42" s="53">
        <f t="shared" si="0"/>
        <v>2.1178571428571429</v>
      </c>
      <c r="J42" s="54">
        <f t="shared" si="1"/>
        <v>2.831428842023672</v>
      </c>
      <c r="K42" s="55">
        <f t="shared" si="2"/>
        <v>1</v>
      </c>
      <c r="L42" s="56">
        <f t="shared" si="3"/>
        <v>27.216111557307475</v>
      </c>
    </row>
    <row r="43" spans="1:12" x14ac:dyDescent="0.3">
      <c r="H43" s="49">
        <f t="shared" si="4"/>
        <v>1.3125</v>
      </c>
      <c r="I43" s="53">
        <f t="shared" si="0"/>
        <v>1.8875</v>
      </c>
      <c r="J43" s="54">
        <f t="shared" si="1"/>
        <v>2.6314314157803702</v>
      </c>
      <c r="K43" s="55">
        <f t="shared" si="2"/>
        <v>1</v>
      </c>
      <c r="L43" s="56">
        <f t="shared" si="3"/>
        <v>30.963756532073521</v>
      </c>
    </row>
    <row r="44" spans="1:12" x14ac:dyDescent="0.3">
      <c r="H44" s="49">
        <f t="shared" si="4"/>
        <v>1.5</v>
      </c>
      <c r="I44" s="53">
        <f t="shared" si="0"/>
        <v>1.6571428571428575</v>
      </c>
      <c r="J44" s="54">
        <f t="shared" si="1"/>
        <v>2.4358955731307987</v>
      </c>
      <c r="K44" s="55">
        <f t="shared" si="2"/>
        <v>1</v>
      </c>
      <c r="L44" s="56">
        <f t="shared" si="3"/>
        <v>34.43898930880362</v>
      </c>
    </row>
    <row r="45" spans="1:12" x14ac:dyDescent="0.3">
      <c r="H45" s="49">
        <f t="shared" si="4"/>
        <v>1.6875</v>
      </c>
      <c r="I45" s="53">
        <f t="shared" si="0"/>
        <v>1.4267857142857143</v>
      </c>
      <c r="J45" s="54">
        <f t="shared" si="1"/>
        <v>2.247389098603819</v>
      </c>
      <c r="K45" s="55">
        <f t="shared" si="2"/>
        <v>1</v>
      </c>
      <c r="L45" s="56">
        <f t="shared" si="3"/>
        <v>37.64762064010764</v>
      </c>
    </row>
    <row r="46" spans="1:12" x14ac:dyDescent="0.3">
      <c r="H46" s="49">
        <f t="shared" si="4"/>
        <v>1.875</v>
      </c>
      <c r="I46" s="53">
        <f t="shared" si="0"/>
        <v>1.1964285714285716</v>
      </c>
      <c r="J46" s="54">
        <f t="shared" si="1"/>
        <v>2.0676184260840667</v>
      </c>
      <c r="K46" s="55">
        <f t="shared" si="2"/>
        <v>1</v>
      </c>
      <c r="L46" s="56">
        <f t="shared" si="3"/>
        <v>40.601294645004472</v>
      </c>
    </row>
    <row r="68" spans="3:7" x14ac:dyDescent="0.3">
      <c r="C68" s="32" t="s">
        <v>3</v>
      </c>
      <c r="D68" s="32">
        <v>10</v>
      </c>
      <c r="E68" s="32">
        <v>20</v>
      </c>
      <c r="F68" s="32">
        <v>30</v>
      </c>
      <c r="G68" s="32">
        <v>40</v>
      </c>
    </row>
    <row r="69" spans="3:7" x14ac:dyDescent="0.3">
      <c r="C69" s="32">
        <v>1</v>
      </c>
      <c r="D69" s="32">
        <f t="shared" ref="D69:D74" si="5">$C69*SIN((10)/180*PI())</f>
        <v>0.17364817766693033</v>
      </c>
      <c r="E69" s="32">
        <f t="shared" ref="E69:E74" si="6">$C69*SIN((20)/180*PI())</f>
        <v>0.34202014332566871</v>
      </c>
      <c r="F69" s="32">
        <f t="shared" ref="F69:F74" si="7">$C69*SIN((30)/180*PI())</f>
        <v>0.49999999999999994</v>
      </c>
      <c r="G69" s="32">
        <f t="shared" ref="G69:G74" si="8">$C69*SIN((40)/180*PI())</f>
        <v>0.64278760968653925</v>
      </c>
    </row>
    <row r="70" spans="3:7" x14ac:dyDescent="0.3">
      <c r="C70" s="32">
        <v>2</v>
      </c>
      <c r="D70" s="32">
        <f t="shared" si="5"/>
        <v>0.34729635533386066</v>
      </c>
      <c r="E70" s="32">
        <f t="shared" si="6"/>
        <v>0.68404028665133743</v>
      </c>
      <c r="F70" s="32">
        <f t="shared" si="7"/>
        <v>0.99999999999999989</v>
      </c>
      <c r="G70" s="32">
        <f t="shared" si="8"/>
        <v>1.2855752193730785</v>
      </c>
    </row>
    <row r="71" spans="3:7" x14ac:dyDescent="0.3">
      <c r="C71" s="32">
        <v>3</v>
      </c>
      <c r="D71" s="32">
        <f t="shared" si="5"/>
        <v>0.52094453300079102</v>
      </c>
      <c r="E71" s="32">
        <f t="shared" si="6"/>
        <v>1.0260604299770062</v>
      </c>
      <c r="F71" s="32">
        <f t="shared" si="7"/>
        <v>1.4999999999999998</v>
      </c>
      <c r="G71" s="32">
        <f t="shared" si="8"/>
        <v>1.9283628290596178</v>
      </c>
    </row>
    <row r="72" spans="3:7" x14ac:dyDescent="0.3">
      <c r="C72" s="32">
        <v>4</v>
      </c>
      <c r="D72" s="32">
        <f t="shared" si="5"/>
        <v>0.69459271066772132</v>
      </c>
      <c r="E72" s="32">
        <f t="shared" si="6"/>
        <v>1.3680805733026749</v>
      </c>
      <c r="F72" s="32">
        <f t="shared" si="7"/>
        <v>1.9999999999999998</v>
      </c>
      <c r="G72" s="32">
        <f t="shared" si="8"/>
        <v>2.571150438746157</v>
      </c>
    </row>
    <row r="73" spans="3:7" x14ac:dyDescent="0.3">
      <c r="C73" s="32">
        <v>5</v>
      </c>
      <c r="D73" s="32">
        <f t="shared" si="5"/>
        <v>0.86824088833465163</v>
      </c>
      <c r="E73" s="32">
        <f t="shared" si="6"/>
        <v>1.7101007166283435</v>
      </c>
      <c r="F73" s="32">
        <f t="shared" si="7"/>
        <v>2.4999999999999996</v>
      </c>
      <c r="G73" s="32">
        <f t="shared" si="8"/>
        <v>3.2139380484326963</v>
      </c>
    </row>
    <row r="74" spans="3:7" x14ac:dyDescent="0.3">
      <c r="C74" s="32">
        <v>6</v>
      </c>
      <c r="D74" s="32">
        <f t="shared" si="5"/>
        <v>1.041889066001582</v>
      </c>
      <c r="E74" s="32">
        <f t="shared" si="6"/>
        <v>2.0521208599540124</v>
      </c>
      <c r="F74" s="32">
        <f t="shared" si="7"/>
        <v>2.9999999999999996</v>
      </c>
      <c r="G74" s="32">
        <f t="shared" si="8"/>
        <v>3.8567256581192355</v>
      </c>
    </row>
  </sheetData>
  <pageMargins left="0.25" right="0.25"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zoomScaleNormal="100" workbookViewId="0">
      <selection activeCell="D23" sqref="D23"/>
    </sheetView>
  </sheetViews>
  <sheetFormatPr defaultColWidth="9.109375" defaultRowHeight="14.4" x14ac:dyDescent="0.3"/>
  <cols>
    <col min="1" max="1" width="28.109375" style="1" customWidth="1"/>
    <col min="2" max="3" width="9.109375" style="1"/>
    <col min="4" max="4" width="6.6640625" style="1" customWidth="1"/>
    <col min="5" max="5" width="9.109375" style="1" customWidth="1"/>
    <col min="6" max="6" width="9.109375" style="1"/>
    <col min="7" max="7" width="8.6640625" style="1" customWidth="1"/>
    <col min="8" max="16384" width="9.109375" style="1"/>
  </cols>
  <sheetData>
    <row r="1" spans="1:16" ht="31.2" x14ac:dyDescent="0.6">
      <c r="A1" s="31" t="s">
        <v>30</v>
      </c>
    </row>
    <row r="3" spans="1:16" ht="16.5" customHeight="1" x14ac:dyDescent="0.3"/>
    <row r="4" spans="1:16" x14ac:dyDescent="0.3">
      <c r="C4" s="59" t="s">
        <v>19</v>
      </c>
      <c r="D4" s="32"/>
      <c r="E4" s="32"/>
      <c r="F4" s="59" t="s">
        <v>28</v>
      </c>
    </row>
    <row r="5" spans="1:16" ht="18" x14ac:dyDescent="0.35">
      <c r="A5" s="1" t="s">
        <v>7</v>
      </c>
      <c r="B5" s="15" t="s">
        <v>0</v>
      </c>
      <c r="C5" s="17">
        <v>40</v>
      </c>
      <c r="D5" s="1" t="s">
        <v>8</v>
      </c>
    </row>
    <row r="6" spans="1:16" ht="18" x14ac:dyDescent="0.35">
      <c r="A6" s="1" t="s">
        <v>23</v>
      </c>
      <c r="B6" s="15" t="s">
        <v>1</v>
      </c>
      <c r="C6" s="17">
        <v>75</v>
      </c>
    </row>
    <row r="7" spans="1:16" ht="18" x14ac:dyDescent="0.35">
      <c r="A7" s="1" t="s">
        <v>24</v>
      </c>
      <c r="B7" s="15" t="s">
        <v>2</v>
      </c>
      <c r="C7" s="17">
        <v>74</v>
      </c>
    </row>
    <row r="8" spans="1:16" ht="15.6" x14ac:dyDescent="0.3">
      <c r="A8" s="16" t="s">
        <v>12</v>
      </c>
      <c r="C8" s="7"/>
      <c r="E8" s="29" t="s">
        <v>10</v>
      </c>
      <c r="F8" s="18">
        <f>C5+C6</f>
        <v>115</v>
      </c>
      <c r="I8" s="1" t="s">
        <v>8</v>
      </c>
      <c r="P8" s="1">
        <v>115</v>
      </c>
    </row>
    <row r="9" spans="1:16" ht="18" x14ac:dyDescent="0.35">
      <c r="A9" s="14" t="s">
        <v>21</v>
      </c>
      <c r="C9" s="7"/>
      <c r="E9" s="23" t="s">
        <v>14</v>
      </c>
      <c r="F9" s="19">
        <f>ABS($C$5-$C$6)</f>
        <v>35</v>
      </c>
      <c r="P9" s="1">
        <v>35</v>
      </c>
    </row>
    <row r="10" spans="1:16" x14ac:dyDescent="0.3">
      <c r="A10" s="16"/>
      <c r="C10" s="7"/>
      <c r="E10" s="24"/>
      <c r="F10" s="28"/>
    </row>
    <row r="11" spans="1:16" x14ac:dyDescent="0.3">
      <c r="A11" s="1" t="s">
        <v>22</v>
      </c>
      <c r="C11" s="17">
        <v>5</v>
      </c>
      <c r="E11" s="24"/>
      <c r="F11" s="28"/>
    </row>
    <row r="12" spans="1:16" x14ac:dyDescent="0.3">
      <c r="A12" s="16" t="s">
        <v>15</v>
      </c>
      <c r="C12" s="17">
        <v>15</v>
      </c>
      <c r="E12" s="24" t="s">
        <v>16</v>
      </c>
      <c r="F12" s="28"/>
    </row>
    <row r="13" spans="1:16" x14ac:dyDescent="0.3">
      <c r="A13" s="16"/>
      <c r="E13" s="24"/>
      <c r="F13" s="28"/>
    </row>
    <row r="14" spans="1:16" ht="18" x14ac:dyDescent="0.35">
      <c r="A14" s="16" t="s">
        <v>17</v>
      </c>
      <c r="E14" s="25" t="s">
        <v>9</v>
      </c>
      <c r="F14" s="20">
        <f>TAN(C12*PI()/180)*($C$5+$C$6)/2</f>
        <v>15.407078564789556</v>
      </c>
      <c r="P14" s="1">
        <v>15.407078564789556</v>
      </c>
    </row>
    <row r="15" spans="1:16" ht="18" x14ac:dyDescent="0.35">
      <c r="A15" s="1" t="s">
        <v>20</v>
      </c>
      <c r="E15" s="26" t="s">
        <v>6</v>
      </c>
      <c r="F15" s="21">
        <f>$C$7-2*($C$11+IF($C$6&gt;$C$5,$C$6,$C$5)*$F$14/($C$5+$C$6))</f>
        <v>43.903810567665801</v>
      </c>
      <c r="P15" s="1">
        <v>43.903810567665801</v>
      </c>
    </row>
    <row r="16" spans="1:16" ht="18" x14ac:dyDescent="0.35">
      <c r="A16" s="16" t="s">
        <v>18</v>
      </c>
      <c r="E16" s="27" t="s">
        <v>5</v>
      </c>
      <c r="F16" s="22">
        <f>($F$15+$F$14*IF($C$6&gt;$C$5,$C$6,$C$5)/($C$6+$C$5)+2*$C$11)*COS(ATAN(2*C16/($C$5+$C$6)))</f>
        <v>63.9519052838329</v>
      </c>
      <c r="P16" s="1">
        <v>63.9519052838329</v>
      </c>
    </row>
    <row r="17" spans="1:16" ht="18" x14ac:dyDescent="0.35">
      <c r="A17" s="1" t="s">
        <v>27</v>
      </c>
      <c r="E17" s="57" t="s">
        <v>26</v>
      </c>
      <c r="F17" s="22">
        <f>COS(C12*PI()/180)*F9+C11</f>
        <v>38.807403920117387</v>
      </c>
      <c r="P17" s="1">
        <v>38.807403920117387</v>
      </c>
    </row>
    <row r="19" spans="1:16" x14ac:dyDescent="0.3">
      <c r="A19" s="1" t="s">
        <v>13</v>
      </c>
    </row>
    <row r="25" spans="1:16" x14ac:dyDescent="0.3">
      <c r="L25" s="2"/>
    </row>
    <row r="33" spans="1:10" ht="23.4" x14ac:dyDescent="0.45">
      <c r="A33" s="30" t="s">
        <v>25</v>
      </c>
    </row>
    <row r="34" spans="1:10" ht="31.2" x14ac:dyDescent="0.6">
      <c r="A34" s="3"/>
    </row>
    <row r="35" spans="1:10" ht="28.8" x14ac:dyDescent="0.3">
      <c r="F35" s="4" t="s">
        <v>9</v>
      </c>
      <c r="G35" s="8" t="s">
        <v>6</v>
      </c>
      <c r="H35" s="9" t="s">
        <v>5</v>
      </c>
      <c r="I35" s="5" t="s">
        <v>4</v>
      </c>
      <c r="J35" s="4" t="s">
        <v>11</v>
      </c>
    </row>
    <row r="36" spans="1:10" x14ac:dyDescent="0.3">
      <c r="D36" s="1" t="s">
        <v>8</v>
      </c>
      <c r="F36" s="4">
        <v>0</v>
      </c>
      <c r="G36" s="10">
        <f>$C$7-2*($C$11+IF($C$6&gt;$C$5,$C$6,$C$5)*F36/($C$5+$C$6))</f>
        <v>64</v>
      </c>
      <c r="H36" s="11">
        <f t="shared" ref="H36:H46" si="0">(G36+F36*IF($C$6&gt;$C$5,$C$6,$C$5)/($C$6+$C$5)+2*$C$11)*COS(ATAN(2*F36/($C$5+$C$6)))</f>
        <v>74</v>
      </c>
      <c r="I36" s="12">
        <f t="shared" ref="I36:I46" si="1">IF(F36=0,$C$6,ABS($C$5-$C$6))</f>
        <v>75</v>
      </c>
      <c r="J36" s="13">
        <f t="shared" ref="J36:J46" si="2">ATAN(2*F36/($C$5+$C$6))*180/PI()</f>
        <v>0</v>
      </c>
    </row>
    <row r="37" spans="1:10" x14ac:dyDescent="0.3">
      <c r="F37" s="4">
        <f>F36+5</f>
        <v>5</v>
      </c>
      <c r="G37" s="10">
        <f t="shared" ref="G37:G46" si="3">$C$7-2*($C$11+IF($C$6&gt;$C$5,$C$6,$C$5)*F37/($C$5+$C$6))</f>
        <v>57.478260869565219</v>
      </c>
      <c r="H37" s="11">
        <f t="shared" si="0"/>
        <v>70.473192912798964</v>
      </c>
      <c r="I37" s="12">
        <f t="shared" si="1"/>
        <v>35</v>
      </c>
      <c r="J37" s="13">
        <f t="shared" si="2"/>
        <v>4.9697407281103043</v>
      </c>
    </row>
    <row r="38" spans="1:10" x14ac:dyDescent="0.3">
      <c r="B38" s="1" t="s">
        <v>8</v>
      </c>
      <c r="C38" s="1" t="s">
        <v>8</v>
      </c>
      <c r="E38" s="1" t="s">
        <v>8</v>
      </c>
      <c r="F38" s="4">
        <f>F37+5</f>
        <v>10</v>
      </c>
      <c r="G38" s="10">
        <f t="shared" si="3"/>
        <v>50.956521739130437</v>
      </c>
      <c r="H38" s="11">
        <f t="shared" si="0"/>
        <v>66.480375803484122</v>
      </c>
      <c r="I38" s="12">
        <f t="shared" si="1"/>
        <v>35</v>
      </c>
      <c r="J38" s="13">
        <f t="shared" si="2"/>
        <v>9.8658069430843689</v>
      </c>
    </row>
    <row r="39" spans="1:10" x14ac:dyDescent="0.3">
      <c r="F39" s="4">
        <f t="shared" ref="F39:F45" si="4">F38+5</f>
        <v>15</v>
      </c>
      <c r="G39" s="10">
        <f t="shared" si="3"/>
        <v>44.434782608695656</v>
      </c>
      <c r="H39" s="11">
        <f t="shared" si="0"/>
        <v>62.137857014353848</v>
      </c>
      <c r="I39" s="12">
        <f>IF(F39=0,$C$6,ABS($C$5-$C$6))</f>
        <v>35</v>
      </c>
      <c r="J39" s="13">
        <f t="shared" si="2"/>
        <v>14.620873988631656</v>
      </c>
    </row>
    <row r="40" spans="1:10" x14ac:dyDescent="0.3">
      <c r="B40" s="1" t="s">
        <v>8</v>
      </c>
      <c r="F40" s="4">
        <f t="shared" si="4"/>
        <v>20</v>
      </c>
      <c r="G40" s="10">
        <f t="shared" si="3"/>
        <v>37.913043478260875</v>
      </c>
      <c r="H40" s="11">
        <f t="shared" si="0"/>
        <v>57.573239520958047</v>
      </c>
      <c r="I40" s="12">
        <f t="shared" si="1"/>
        <v>35</v>
      </c>
      <c r="J40" s="13">
        <f t="shared" si="2"/>
        <v>19.179008025810724</v>
      </c>
    </row>
    <row r="41" spans="1:10" x14ac:dyDescent="0.3">
      <c r="F41" s="4">
        <f t="shared" si="4"/>
        <v>25</v>
      </c>
      <c r="G41" s="10">
        <f t="shared" si="3"/>
        <v>31.391304347826086</v>
      </c>
      <c r="H41" s="11">
        <f t="shared" si="0"/>
        <v>52.910954984697518</v>
      </c>
      <c r="I41" s="12">
        <f t="shared" si="1"/>
        <v>35</v>
      </c>
      <c r="J41" s="13">
        <f t="shared" si="2"/>
        <v>23.498565675952094</v>
      </c>
    </row>
    <row r="42" spans="1:10" x14ac:dyDescent="0.3">
      <c r="F42" s="4">
        <f t="shared" si="4"/>
        <v>30</v>
      </c>
      <c r="G42" s="10">
        <f t="shared" si="3"/>
        <v>24.869565217391305</v>
      </c>
      <c r="H42" s="11">
        <f t="shared" si="0"/>
        <v>48.261053365180402</v>
      </c>
      <c r="I42" s="12">
        <f t="shared" si="1"/>
        <v>35</v>
      </c>
      <c r="J42" s="13">
        <f t="shared" si="2"/>
        <v>27.552811576717797</v>
      </c>
    </row>
    <row r="43" spans="1:10" x14ac:dyDescent="0.3">
      <c r="F43" s="4">
        <f t="shared" si="4"/>
        <v>35</v>
      </c>
      <c r="G43" s="10">
        <f t="shared" si="3"/>
        <v>18.347826086956523</v>
      </c>
      <c r="H43" s="11">
        <f t="shared" si="0"/>
        <v>43.712682606878012</v>
      </c>
      <c r="I43" s="12">
        <f t="shared" si="1"/>
        <v>35</v>
      </c>
      <c r="J43" s="13">
        <f t="shared" si="2"/>
        <v>31.328692867804172</v>
      </c>
    </row>
    <row r="44" spans="1:10" x14ac:dyDescent="0.3">
      <c r="F44" s="4">
        <f t="shared" si="4"/>
        <v>40</v>
      </c>
      <c r="G44" s="10">
        <f t="shared" si="3"/>
        <v>11.826086956521742</v>
      </c>
      <c r="H44" s="11">
        <f t="shared" si="0"/>
        <v>39.332066624678568</v>
      </c>
      <c r="I44" s="12">
        <f t="shared" si="1"/>
        <v>35</v>
      </c>
      <c r="J44" s="13">
        <f t="shared" si="2"/>
        <v>34.824489156956794</v>
      </c>
    </row>
    <row r="45" spans="1:10" x14ac:dyDescent="0.3">
      <c r="F45" s="4">
        <f t="shared" si="4"/>
        <v>45</v>
      </c>
      <c r="G45" s="10">
        <f t="shared" si="3"/>
        <v>5.3043478260869534</v>
      </c>
      <c r="H45" s="11">
        <f t="shared" si="0"/>
        <v>35.163810262382206</v>
      </c>
      <c r="I45" s="12">
        <f t="shared" si="1"/>
        <v>35</v>
      </c>
      <c r="J45" s="13">
        <f t="shared" si="2"/>
        <v>38.047042531826087</v>
      </c>
    </row>
    <row r="46" spans="1:10" x14ac:dyDescent="0.3">
      <c r="F46" s="4">
        <f t="shared" ref="F46" si="5">F45+0.5</f>
        <v>45.5</v>
      </c>
      <c r="G46" s="10">
        <f t="shared" si="3"/>
        <v>4.6521739130434696</v>
      </c>
      <c r="H46" s="11">
        <f t="shared" si="0"/>
        <v>34.759811586578763</v>
      </c>
      <c r="I46" s="12">
        <f t="shared" si="1"/>
        <v>35</v>
      </c>
      <c r="J46" s="13">
        <f t="shared" si="2"/>
        <v>38.354721789725581</v>
      </c>
    </row>
    <row r="68" spans="3:7" x14ac:dyDescent="0.3">
      <c r="C68" s="1" t="s">
        <v>3</v>
      </c>
      <c r="D68" s="7">
        <v>10</v>
      </c>
      <c r="E68" s="7">
        <v>20</v>
      </c>
      <c r="F68" s="7">
        <v>30</v>
      </c>
      <c r="G68" s="7">
        <v>40</v>
      </c>
    </row>
    <row r="69" spans="3:7" x14ac:dyDescent="0.3">
      <c r="C69" s="1">
        <v>1</v>
      </c>
      <c r="D69" s="6">
        <f t="shared" ref="D69:D74" si="6">$C69*SIN((10)/180*PI())</f>
        <v>0.17364817766693033</v>
      </c>
      <c r="E69" s="6">
        <f t="shared" ref="E69:E74" si="7">$C69*SIN((20)/180*PI())</f>
        <v>0.34202014332566871</v>
      </c>
      <c r="F69" s="6">
        <f t="shared" ref="F69:F74" si="8">$C69*SIN((30)/180*PI())</f>
        <v>0.49999999999999994</v>
      </c>
      <c r="G69" s="6">
        <f t="shared" ref="G69:G74" si="9">$C69*SIN((40)/180*PI())</f>
        <v>0.64278760968653925</v>
      </c>
    </row>
    <row r="70" spans="3:7" x14ac:dyDescent="0.3">
      <c r="C70" s="1">
        <v>2</v>
      </c>
      <c r="D70" s="6">
        <f t="shared" si="6"/>
        <v>0.34729635533386066</v>
      </c>
      <c r="E70" s="6">
        <f t="shared" si="7"/>
        <v>0.68404028665133743</v>
      </c>
      <c r="F70" s="6">
        <f t="shared" si="8"/>
        <v>0.99999999999999989</v>
      </c>
      <c r="G70" s="6">
        <f t="shared" si="9"/>
        <v>1.2855752193730785</v>
      </c>
    </row>
    <row r="71" spans="3:7" x14ac:dyDescent="0.3">
      <c r="C71" s="1">
        <v>3</v>
      </c>
      <c r="D71" s="6">
        <f t="shared" si="6"/>
        <v>0.52094453300079102</v>
      </c>
      <c r="E71" s="6">
        <f t="shared" si="7"/>
        <v>1.0260604299770062</v>
      </c>
      <c r="F71" s="6">
        <f t="shared" si="8"/>
        <v>1.4999999999999998</v>
      </c>
      <c r="G71" s="6">
        <f t="shared" si="9"/>
        <v>1.9283628290596178</v>
      </c>
    </row>
    <row r="72" spans="3:7" x14ac:dyDescent="0.3">
      <c r="C72" s="1">
        <v>4</v>
      </c>
      <c r="D72" s="6">
        <f t="shared" si="6"/>
        <v>0.69459271066772132</v>
      </c>
      <c r="E72" s="6">
        <f t="shared" si="7"/>
        <v>1.3680805733026749</v>
      </c>
      <c r="F72" s="6">
        <f t="shared" si="8"/>
        <v>1.9999999999999998</v>
      </c>
      <c r="G72" s="6">
        <f t="shared" si="9"/>
        <v>2.571150438746157</v>
      </c>
    </row>
    <row r="73" spans="3:7" x14ac:dyDescent="0.3">
      <c r="C73" s="1">
        <v>5</v>
      </c>
      <c r="D73" s="6">
        <f t="shared" si="6"/>
        <v>0.86824088833465163</v>
      </c>
      <c r="E73" s="6">
        <f t="shared" si="7"/>
        <v>1.7101007166283435</v>
      </c>
      <c r="F73" s="6">
        <f t="shared" si="8"/>
        <v>2.4999999999999996</v>
      </c>
      <c r="G73" s="6">
        <f t="shared" si="9"/>
        <v>3.2139380484326963</v>
      </c>
    </row>
    <row r="74" spans="3:7" x14ac:dyDescent="0.3">
      <c r="C74" s="1">
        <v>6</v>
      </c>
      <c r="D74" s="6">
        <f t="shared" si="6"/>
        <v>1.041889066001582</v>
      </c>
      <c r="E74" s="6">
        <f t="shared" si="7"/>
        <v>2.0521208599540124</v>
      </c>
      <c r="F74" s="6">
        <f t="shared" si="8"/>
        <v>2.9999999999999996</v>
      </c>
      <c r="G74" s="6">
        <f t="shared" si="9"/>
        <v>3.8567256581192355</v>
      </c>
    </row>
  </sheetData>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Recipe</vt:lpstr>
      <vt:lpstr>inch</vt:lpstr>
      <vt:lpstr>mm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2013-05-20T21:13:51Z</dcterms:created>
  <dcterms:modified xsi:type="dcterms:W3CDTF">2016-03-22T19:07:09Z</dcterms:modified>
</cp:coreProperties>
</file>